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142Ma\Desktop\"/>
    </mc:Choice>
  </mc:AlternateContent>
  <xr:revisionPtr revIDLastSave="0" documentId="13_ncr:1_{52058B20-F311-4375-A69D-AAEA982B0195}" xr6:coauthVersionLast="47" xr6:coauthVersionMax="47" xr10:uidLastSave="{00000000-0000-0000-0000-000000000000}"/>
  <bookViews>
    <workbookView xWindow="-110" yWindow="-110" windowWidth="37610" windowHeight="21820" firstSheet="1" activeTab="1" xr2:uid="{00000000-000D-0000-FFFF-FFFF00000000}"/>
  </bookViews>
  <sheets>
    <sheet name="元データ" sheetId="9" state="hidden" r:id="rId1"/>
    <sheet name="基本情報" sheetId="6" r:id="rId2"/>
    <sheet name="大会申込" sheetId="1" r:id="rId3"/>
    <sheet name="大会2日目用選手一覧" sheetId="10" r:id="rId4"/>
    <sheet name="U14大会申込" sheetId="7" state="hidden" r:id="rId5"/>
  </sheets>
  <definedNames>
    <definedName name="_xlnm.Print_Area" localSheetId="4">U14大会申込!$A$1:$I$34</definedName>
    <definedName name="_xlnm.Print_Area" localSheetId="3">大会2日目用選手一覧!$A$1:$N$33</definedName>
    <definedName name="_xlnm.Print_Area" localSheetId="2">大会申込!$A$1:$I$38</definedName>
    <definedName name="さ東">元データ!$E$66:$E$71</definedName>
    <definedName name="綾坂">元データ!$E$37:$E$43</definedName>
    <definedName name="学校情報">元データ!$E$1:$J$76</definedName>
    <definedName name="丸亀">元データ!$E$29:$E$33</definedName>
    <definedName name="高松">元データ!$E$2:$E$26</definedName>
    <definedName name="三観">元データ!$E$53:$E$63</definedName>
    <definedName name="小豆">元データ!$E$74:$E$75</definedName>
    <definedName name="性別">元データ!$B$2:$B$3</definedName>
    <definedName name="大会名">元データ!$A$2:$A$4</definedName>
    <definedName name="地区">元データ!$C$2:$C$8</definedName>
    <definedName name="地区情報">元データ!$C$2:$D$8</definedName>
    <definedName name="仲善">元データ!$E$46:$E$50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U2" i="1"/>
  <c r="A2" i="1"/>
  <c r="D19" i="6"/>
  <c r="D18" i="6"/>
  <c r="D17" i="6"/>
  <c r="D16" i="6"/>
  <c r="D20" i="6"/>
  <c r="AA36" i="1"/>
  <c r="Z36" i="1"/>
  <c r="AB36" i="1" s="1"/>
  <c r="X35" i="1"/>
  <c r="AA33" i="1"/>
  <c r="Z33" i="1"/>
  <c r="AB33" i="1" s="1"/>
  <c r="U28" i="1"/>
  <c r="AB8" i="1"/>
  <c r="N33" i="10"/>
  <c r="M33" i="10"/>
  <c r="K33" i="10"/>
  <c r="J33" i="10"/>
  <c r="N32" i="10"/>
  <c r="M32" i="10"/>
  <c r="K32" i="10"/>
  <c r="J32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N17" i="10"/>
  <c r="M17" i="10"/>
  <c r="K17" i="10"/>
  <c r="J17" i="10"/>
  <c r="N16" i="10"/>
  <c r="M16" i="10"/>
  <c r="K16" i="10"/>
  <c r="J16" i="10"/>
  <c r="N15" i="10"/>
  <c r="M15" i="10"/>
  <c r="K15" i="10"/>
  <c r="J15" i="10"/>
  <c r="N14" i="10"/>
  <c r="M14" i="10"/>
  <c r="K14" i="10"/>
  <c r="J14" i="10"/>
  <c r="N13" i="10"/>
  <c r="M13" i="10"/>
  <c r="K13" i="10"/>
  <c r="J13" i="10"/>
  <c r="N12" i="10"/>
  <c r="M12" i="10"/>
  <c r="K12" i="10"/>
  <c r="J12" i="10"/>
  <c r="N11" i="10"/>
  <c r="M11" i="10"/>
  <c r="K11" i="10"/>
  <c r="J11" i="10"/>
  <c r="N10" i="10"/>
  <c r="M10" i="10"/>
  <c r="K10" i="10"/>
  <c r="J10" i="10"/>
  <c r="N9" i="10"/>
  <c r="M9" i="10"/>
  <c r="K9" i="10"/>
  <c r="J9" i="10"/>
  <c r="N8" i="10"/>
  <c r="M8" i="10"/>
  <c r="K8" i="10"/>
  <c r="J8" i="10"/>
  <c r="N7" i="10"/>
  <c r="M7" i="10"/>
  <c r="K7" i="10"/>
  <c r="J7" i="10"/>
  <c r="N6" i="10"/>
  <c r="M6" i="10"/>
  <c r="K6" i="10"/>
  <c r="J6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A17" i="10"/>
  <c r="A16" i="10"/>
  <c r="A15" i="10"/>
  <c r="A14" i="10"/>
  <c r="A13" i="10"/>
  <c r="A12" i="10"/>
  <c r="A11" i="10"/>
  <c r="A10" i="10"/>
  <c r="A9" i="10"/>
  <c r="A8" i="10"/>
  <c r="A7" i="10"/>
  <c r="A6" i="10"/>
  <c r="B6" i="10"/>
  <c r="B17" i="10"/>
  <c r="B16" i="10"/>
  <c r="B15" i="10"/>
  <c r="B14" i="10"/>
  <c r="B13" i="10"/>
  <c r="B12" i="10"/>
  <c r="B11" i="10"/>
  <c r="B10" i="10"/>
  <c r="B9" i="10"/>
  <c r="B8" i="10"/>
  <c r="B7" i="10"/>
  <c r="D15" i="6" l="1"/>
  <c r="D14" i="6"/>
  <c r="D13" i="6"/>
  <c r="L11" i="6"/>
  <c r="C11" i="6"/>
  <c r="C21" i="6"/>
  <c r="C20" i="6"/>
  <c r="C19" i="6"/>
  <c r="C17" i="6"/>
  <c r="C16" i="6"/>
  <c r="C15" i="6"/>
  <c r="C14" i="6"/>
  <c r="C36" i="6"/>
  <c r="H6" i="1"/>
  <c r="S32" i="1"/>
  <c r="S9" i="1"/>
  <c r="S8" i="1"/>
  <c r="S7" i="1"/>
  <c r="S6" i="1"/>
  <c r="Q2" i="1"/>
  <c r="D36" i="6"/>
  <c r="B4" i="6" s="1"/>
  <c r="R32" i="1"/>
  <c r="S10" i="1"/>
  <c r="C13" i="6"/>
  <c r="S5" i="1" s="1"/>
  <c r="S30" i="1" l="1"/>
  <c r="S29" i="1"/>
  <c r="S3" i="1"/>
  <c r="R3" i="1"/>
  <c r="F30" i="1"/>
  <c r="D32" i="1" s="1"/>
  <c r="R5" i="1"/>
  <c r="R10" i="1"/>
  <c r="R6" i="1"/>
  <c r="K9" i="6"/>
  <c r="J11" i="6"/>
  <c r="F36" i="1"/>
  <c r="H36" i="1" s="1"/>
  <c r="G36" i="1"/>
  <c r="D7" i="1" l="1"/>
  <c r="D10" i="1"/>
  <c r="X10" i="1"/>
  <c r="D5" i="1"/>
  <c r="X32" i="1"/>
  <c r="H25" i="1"/>
  <c r="H24" i="1"/>
  <c r="H23" i="1"/>
  <c r="R29" i="1"/>
  <c r="R30" i="1"/>
  <c r="H22" i="1"/>
  <c r="H21" i="1"/>
  <c r="H20" i="1"/>
  <c r="H19" i="1"/>
  <c r="H18" i="1"/>
  <c r="H17" i="1"/>
  <c r="H16" i="1"/>
  <c r="H15" i="1"/>
  <c r="J5" i="6"/>
  <c r="R8" i="1"/>
  <c r="R9" i="1"/>
  <c r="F20" i="6"/>
  <c r="F15" i="6"/>
  <c r="F14" i="6"/>
  <c r="F13" i="6"/>
  <c r="A36" i="1" l="1"/>
  <c r="U36" i="1"/>
  <c r="D9" i="1"/>
  <c r="D8" i="1"/>
  <c r="A30" i="1"/>
  <c r="M20" i="10"/>
  <c r="J20" i="10"/>
  <c r="M4" i="10"/>
  <c r="J4" i="10"/>
  <c r="A4" i="10"/>
  <c r="D1" i="10" s="1"/>
  <c r="D4" i="10"/>
  <c r="G4" i="10"/>
  <c r="G20" i="10"/>
  <c r="D20" i="10"/>
  <c r="A20" i="10"/>
  <c r="A28" i="1"/>
  <c r="K11" i="6"/>
  <c r="A11" i="6" s="1"/>
  <c r="A1" i="1" l="1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14" i="7"/>
  <c r="E14" i="6"/>
  <c r="E13" i="6"/>
  <c r="F33" i="1"/>
  <c r="D35" i="1" s="1"/>
  <c r="E15" i="6"/>
  <c r="D7" i="7" l="1"/>
  <c r="D6" i="7"/>
  <c r="D5" i="7"/>
  <c r="E20" i="6"/>
  <c r="A33" i="1" l="1"/>
  <c r="U33" i="1"/>
  <c r="H33" i="1"/>
  <c r="G33" i="1"/>
  <c r="H8" i="1"/>
  <c r="R7" i="1"/>
  <c r="G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匡史</author>
  </authors>
  <commentList>
    <comment ref="A1" authorId="0" shapeId="0" xr:uid="{39767A14-0D7F-4543-998D-0E2D2B26F841}">
      <text>
        <r>
          <rPr>
            <b/>
            <sz val="9"/>
            <color indexed="81"/>
            <rFont val="MS P ゴシック"/>
            <family val="3"/>
            <charset val="128"/>
          </rPr>
          <t>性別と３桁の数字
(例)男124</t>
        </r>
      </text>
    </comment>
    <comment ref="D14" authorId="0" shapeId="0" xr:uid="{D9F7260E-626D-40A0-876D-496EDBF4153B}">
      <text>
        <r>
          <rPr>
            <b/>
            <sz val="16"/>
            <color indexed="81"/>
            <rFont val="MS P ゴシック"/>
            <family val="3"/>
            <charset val="128"/>
          </rPr>
          <t>どの欄もフォントは変更しないでください。
名前が２行になる場合は、フォントサイズを下げて下さい。</t>
        </r>
      </text>
    </comment>
    <comment ref="G14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身長の小数点以下は
四捨五入されます。</t>
        </r>
      </text>
    </comment>
    <comment ref="H14" authorId="0" shapeId="0" xr:uid="{00000000-0006-0000-0200-000002000000}">
      <text>
        <r>
          <rPr>
            <sz val="14"/>
            <color indexed="81"/>
            <rFont val="MS P ゴシック"/>
            <family val="3"/>
            <charset val="128"/>
          </rPr>
          <t>　部活動チームの場合、選手名を入力したら基本情報が反映されます。
　合同チームの場合は、学校名の略称を直接入力してください。（</t>
        </r>
        <r>
          <rPr>
            <sz val="14"/>
            <color indexed="10"/>
            <rFont val="MS P ゴシック"/>
            <family val="3"/>
            <charset val="128"/>
          </rPr>
          <t>○○中は不可</t>
        </r>
        <r>
          <rPr>
            <sz val="14"/>
            <color indexed="81"/>
            <rFont val="MS P ゴシック"/>
            <family val="3"/>
            <charset val="128"/>
          </rPr>
          <t>）
地域スポーツ団体は、選手の学校名(略称)を入力して下さい。
【入力例】
高松市立瀬戸内中学校→瀬戸内
香川市立北中学校→香川北</t>
        </r>
      </text>
    </comment>
    <comment ref="V14" authorId="0" shapeId="0" xr:uid="{41764BB0-0893-4310-9D24-0CBD9F5E0FE9}">
      <text>
        <r>
          <rPr>
            <sz val="14"/>
            <color indexed="81"/>
            <rFont val="MS P ゴシック"/>
            <family val="3"/>
            <charset val="128"/>
          </rPr>
          <t>主将の番号は図形の○で囲まずに、変換で出てくる囲み数字にしてください。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匡史</author>
  </authors>
  <commentList>
    <comment ref="D4" authorId="0" shapeId="0" xr:uid="{00000000-0006-0000-0300-000001000000}">
      <text>
        <r>
          <rPr>
            <sz val="12"/>
            <color indexed="81"/>
            <rFont val="MS P ゴシック"/>
            <family val="3"/>
            <charset val="128"/>
          </rPr>
          <t>トーナメント表での表記の都合上、
短い名前や半角ローマ字表記にしてください。
（例）高松東部バレーボールクラブ
 ○ 高松東VBC
 〇 TAKAMATSU.E
 ○ T.EAST
 △ 高松東クラブ
 × 高松東部中
 × 高松東部中学校</t>
        </r>
      </text>
    </comment>
    <comment ref="G12" authorId="0" shapeId="0" xr:uid="{00000000-0006-0000-0300-000002000000}">
      <text>
        <r>
          <rPr>
            <b/>
            <sz val="14"/>
            <color indexed="81"/>
            <rFont val="MS P ゴシック"/>
            <family val="3"/>
            <charset val="128"/>
          </rPr>
          <t>身長の小数点以下は四捨五入されます。</t>
        </r>
      </text>
    </comment>
  </commentList>
</comments>
</file>

<file path=xl/sharedStrings.xml><?xml version="1.0" encoding="utf-8"?>
<sst xmlns="http://schemas.openxmlformats.org/spreadsheetml/2006/main" count="569" uniqueCount="438">
  <si>
    <t>参　加　申　込　書</t>
  </si>
  <si>
    <t>番号</t>
  </si>
  <si>
    <t>背番号</t>
  </si>
  <si>
    <t>選　　手　　名</t>
  </si>
  <si>
    <t>学　年</t>
  </si>
  <si>
    <t>身　長</t>
  </si>
  <si>
    <t>学校名</t>
  </si>
  <si>
    <t>チーム名</t>
    <rPh sb="3" eb="4">
      <t>メイ</t>
    </rPh>
    <phoneticPr fontId="4"/>
  </si>
  <si>
    <t>監督名</t>
    <rPh sb="0" eb="2">
      <t>カントク</t>
    </rPh>
    <rPh sb="2" eb="3">
      <t>メイ</t>
    </rPh>
    <phoneticPr fontId="4"/>
  </si>
  <si>
    <t>コーチ名</t>
    <rPh sb="3" eb="4">
      <t>ナ</t>
    </rPh>
    <phoneticPr fontId="4"/>
  </si>
  <si>
    <t>マネージャー名</t>
    <rPh sb="6" eb="7">
      <t>ナ</t>
    </rPh>
    <phoneticPr fontId="4"/>
  </si>
  <si>
    <t>選  手  名  （主将の背番号を○で囲む。）</t>
    <phoneticPr fontId="4"/>
  </si>
  <si>
    <t>上記のとおり参加料をそえて申しこみます。</t>
    <rPh sb="0" eb="2">
      <t>ジョウキ</t>
    </rPh>
    <rPh sb="6" eb="8">
      <t>サンカ</t>
    </rPh>
    <rPh sb="8" eb="9">
      <t>リョウ</t>
    </rPh>
    <rPh sb="13" eb="14">
      <t>モウ</t>
    </rPh>
    <phoneticPr fontId="4"/>
  </si>
  <si>
    <t xml:space="preserve">                                                                             </t>
  </si>
  <si>
    <t>香川県バレーボール協会長　殿</t>
    <phoneticPr fontId="4"/>
  </si>
  <si>
    <t>男女</t>
    <rPh sb="0" eb="2">
      <t>ダンジョ</t>
    </rPh>
    <phoneticPr fontId="4"/>
  </si>
  <si>
    <t xml:space="preserve">                                                                           </t>
    <phoneticPr fontId="4"/>
  </si>
  <si>
    <t>項目</t>
    <rPh sb="0" eb="2">
      <t>コウモク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</si>
  <si>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</si>
  <si>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</si>
  <si>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087-123-4567</t>
  </si>
  <si>
    <t>香川　花子</t>
    <rPh sb="0" eb="2">
      <t>カガワ</t>
    </rPh>
    <rPh sb="3" eb="5">
      <t>ハナコ</t>
    </rPh>
    <phoneticPr fontId="4"/>
  </si>
  <si>
    <t>香川中学校</t>
    <rPh sb="0" eb="2">
      <t>カガワ</t>
    </rPh>
    <rPh sb="2" eb="5">
      <t>チュウガッコウ</t>
    </rPh>
    <phoneticPr fontId="4"/>
  </si>
  <si>
    <t>入力例</t>
    <rPh sb="0" eb="2">
      <t>ニュウリョク</t>
    </rPh>
    <rPh sb="2" eb="3">
      <t>レイ</t>
    </rPh>
    <phoneticPr fontId="4"/>
  </si>
  <si>
    <t>選  手  名  （主将の背番号を○で囲む。）</t>
    <phoneticPr fontId="4"/>
  </si>
  <si>
    <t>香川県バレーボール協会長　殿</t>
    <phoneticPr fontId="4"/>
  </si>
  <si>
    <t>トレーナー名</t>
    <rPh sb="5" eb="6">
      <t>メイ</t>
    </rPh>
    <phoneticPr fontId="4"/>
  </si>
  <si>
    <t>年齢</t>
    <rPh sb="0" eb="2">
      <t>ネンレイ</t>
    </rPh>
    <phoneticPr fontId="4"/>
  </si>
  <si>
    <t>○○中</t>
    <rPh sb="2" eb="3">
      <t>チュウ</t>
    </rPh>
    <phoneticPr fontId="4"/>
  </si>
  <si>
    <t>△△小</t>
    <rPh sb="2" eb="3">
      <t>ショウ</t>
    </rPh>
    <phoneticPr fontId="4"/>
  </si>
  <si>
    <t>香川市立香川中学校</t>
    <rPh sb="0" eb="2">
      <t>カガワ</t>
    </rPh>
    <rPh sb="2" eb="4">
      <t>シリツ</t>
    </rPh>
    <rPh sb="4" eb="6">
      <t>カガワ</t>
    </rPh>
    <rPh sb="6" eb="9">
      <t>チュウガッコウ</t>
    </rPh>
    <phoneticPr fontId="4"/>
  </si>
  <si>
    <t>第15回 香川県Ｕ14クラブチャンピオンシップ男子バレーボール大会</t>
    <rPh sb="5" eb="8">
      <t>カガワケン</t>
    </rPh>
    <phoneticPr fontId="4"/>
  </si>
  <si>
    <t xml:space="preserve">上記生徒の参加を認めます。                       </t>
  </si>
  <si>
    <t>印</t>
    <rPh sb="0" eb="1">
      <t>イン</t>
    </rPh>
    <phoneticPr fontId="4"/>
  </si>
  <si>
    <t>田中　次郎</t>
    <rPh sb="0" eb="2">
      <t>タナカ</t>
    </rPh>
    <rPh sb="3" eb="5">
      <t>ジロウ</t>
    </rPh>
    <phoneticPr fontId="4"/>
  </si>
  <si>
    <t>①</t>
  </si>
  <si>
    <t>①</t>
    <phoneticPr fontId="4"/>
  </si>
  <si>
    <t>④</t>
  </si>
  <si>
    <t>【</t>
  </si>
  <si>
    <t>【</t>
    <phoneticPr fontId="4"/>
  </si>
  <si>
    <t>】</t>
  </si>
  <si>
    <t>TEL(半角)</t>
    <rPh sb="4" eb="6">
      <t>ハンカク</t>
    </rPh>
    <phoneticPr fontId="4"/>
  </si>
  <si>
    <t>大会名</t>
    <rPh sb="0" eb="2">
      <t>タイカイ</t>
    </rPh>
    <rPh sb="2" eb="3">
      <t>メイ</t>
    </rPh>
    <phoneticPr fontId="4"/>
  </si>
  <si>
    <t>KAGAWA</t>
    <phoneticPr fontId="4"/>
  </si>
  <si>
    <t>香川市立東中学校</t>
    <rPh sb="0" eb="2">
      <t>カガワ</t>
    </rPh>
    <rPh sb="2" eb="4">
      <t>シリツ</t>
    </rPh>
    <rPh sb="4" eb="5">
      <t>ヒガシ</t>
    </rPh>
    <rPh sb="5" eb="8">
      <t>チュウガッコウ</t>
    </rPh>
    <phoneticPr fontId="4"/>
  </si>
  <si>
    <t>性別</t>
    <rPh sb="0" eb="2">
      <t>セイベツ</t>
    </rPh>
    <phoneticPr fontId="4"/>
  </si>
  <si>
    <t>地区</t>
    <rPh sb="0" eb="2">
      <t>チク</t>
    </rPh>
    <phoneticPr fontId="4"/>
  </si>
  <si>
    <t>高松</t>
    <rPh sb="0" eb="2">
      <t>タカマツ</t>
    </rPh>
    <phoneticPr fontId="4"/>
  </si>
  <si>
    <t>丸亀</t>
    <rPh sb="0" eb="2">
      <t>マルガメ</t>
    </rPh>
    <phoneticPr fontId="4"/>
  </si>
  <si>
    <t>綾坂</t>
    <rPh sb="0" eb="1">
      <t>アヤ</t>
    </rPh>
    <rPh sb="1" eb="2">
      <t>サカ</t>
    </rPh>
    <phoneticPr fontId="4"/>
  </si>
  <si>
    <t>仲善</t>
    <rPh sb="0" eb="1">
      <t>チュウ</t>
    </rPh>
    <rPh sb="1" eb="2">
      <t>ゼン</t>
    </rPh>
    <phoneticPr fontId="4"/>
  </si>
  <si>
    <t>三観</t>
    <rPh sb="0" eb="1">
      <t>サン</t>
    </rPh>
    <rPh sb="1" eb="2">
      <t>カン</t>
    </rPh>
    <phoneticPr fontId="4"/>
  </si>
  <si>
    <t>さ東</t>
    <rPh sb="1" eb="2">
      <t>ヒガシ</t>
    </rPh>
    <phoneticPr fontId="4"/>
  </si>
  <si>
    <t>小豆</t>
    <rPh sb="0" eb="2">
      <t>ショウズ</t>
    </rPh>
    <phoneticPr fontId="4"/>
  </si>
  <si>
    <t>香川大学教育学部附属高松中学校</t>
  </si>
  <si>
    <t>香川県立高松北中学校</t>
  </si>
  <si>
    <t>高松市立桜町中学校</t>
    <rPh sb="0" eb="2">
      <t>タカマツ</t>
    </rPh>
    <rPh sb="2" eb="4">
      <t>シリツ</t>
    </rPh>
    <phoneticPr fontId="4"/>
  </si>
  <si>
    <t>高松市立紫雲中学校</t>
  </si>
  <si>
    <t>高松市立玉藻中学校</t>
  </si>
  <si>
    <t>高松市立高松第一中学校</t>
  </si>
  <si>
    <t>高松市立屋島中学校</t>
  </si>
  <si>
    <t>高松市立協和中学校</t>
    <rPh sb="0" eb="2">
      <t>タカマツ</t>
    </rPh>
    <rPh sb="2" eb="4">
      <t>シリツ</t>
    </rPh>
    <rPh sb="4" eb="6">
      <t>キョウワ</t>
    </rPh>
    <rPh sb="6" eb="9">
      <t>チュウガッコウ</t>
    </rPh>
    <phoneticPr fontId="4"/>
  </si>
  <si>
    <t>高松市立龍雲中学校</t>
    <rPh sb="0" eb="2">
      <t>タカマツ</t>
    </rPh>
    <rPh sb="2" eb="4">
      <t>シリツ</t>
    </rPh>
    <rPh sb="4" eb="6">
      <t>リュウウン</t>
    </rPh>
    <rPh sb="6" eb="9">
      <t>チュウガッコウ</t>
    </rPh>
    <phoneticPr fontId="4"/>
  </si>
  <si>
    <t>高松市立勝賀中学校</t>
  </si>
  <si>
    <t>高松市立一宮中学校</t>
    <rPh sb="0" eb="2">
      <t>タカマツ</t>
    </rPh>
    <rPh sb="2" eb="4">
      <t>シリツ</t>
    </rPh>
    <rPh sb="4" eb="6">
      <t>イチノミヤ</t>
    </rPh>
    <rPh sb="6" eb="9">
      <t>チュウガッコウ</t>
    </rPh>
    <phoneticPr fontId="4"/>
  </si>
  <si>
    <t>高松市立香東中学校</t>
  </si>
  <si>
    <t>高松市立下笠居中学校</t>
  </si>
  <si>
    <t>高松市立山田中学校</t>
  </si>
  <si>
    <t>高松市立太田中学校</t>
    <rPh sb="0" eb="2">
      <t>タカマツ</t>
    </rPh>
    <rPh sb="2" eb="4">
      <t>シリツ</t>
    </rPh>
    <phoneticPr fontId="4"/>
  </si>
  <si>
    <t>高松市立古高松中学校</t>
  </si>
  <si>
    <t>高松市立木太中学校</t>
  </si>
  <si>
    <t>高松市立庵治中学校</t>
  </si>
  <si>
    <t>高松市立牟礼中学校</t>
  </si>
  <si>
    <t>高松市立香川第一中学校</t>
  </si>
  <si>
    <t>高松市立香南中学校</t>
    <rPh sb="0" eb="2">
      <t>タカマツ</t>
    </rPh>
    <rPh sb="2" eb="4">
      <t>シリツ</t>
    </rPh>
    <rPh sb="4" eb="6">
      <t>コウナン</t>
    </rPh>
    <rPh sb="6" eb="9">
      <t>チュウガッコウ</t>
    </rPh>
    <phoneticPr fontId="4"/>
  </si>
  <si>
    <t>高松市立国分寺中学校</t>
    <rPh sb="0" eb="2">
      <t>タカマツ</t>
    </rPh>
    <rPh sb="2" eb="4">
      <t>シリツ</t>
    </rPh>
    <phoneticPr fontId="4"/>
  </si>
  <si>
    <t>三木町立三木中学校</t>
    <rPh sb="0" eb="2">
      <t>ミキ</t>
    </rPh>
    <rPh sb="2" eb="4">
      <t>チョウリツ</t>
    </rPh>
    <rPh sb="4" eb="6">
      <t>ミキ</t>
    </rPh>
    <rPh sb="6" eb="9">
      <t>チュウガッコウ</t>
    </rPh>
    <phoneticPr fontId="4"/>
  </si>
  <si>
    <t>直島町立直島中学校</t>
    <rPh sb="0" eb="2">
      <t>ナオシマ</t>
    </rPh>
    <rPh sb="2" eb="4">
      <t>チョウリツ</t>
    </rPh>
    <rPh sb="4" eb="6">
      <t>ナオシマ</t>
    </rPh>
    <rPh sb="6" eb="9">
      <t>チュウガッコウ</t>
    </rPh>
    <phoneticPr fontId="4"/>
  </si>
  <si>
    <t>坂出市立東部中学校</t>
  </si>
  <si>
    <t>坂出市立白峰中学校</t>
  </si>
  <si>
    <t>附属坂出中学校</t>
    <rPh sb="0" eb="2">
      <t>フゾク</t>
    </rPh>
    <rPh sb="2" eb="4">
      <t>サカイデ</t>
    </rPh>
    <rPh sb="4" eb="7">
      <t>チュウガッコウ</t>
    </rPh>
    <phoneticPr fontId="4"/>
  </si>
  <si>
    <t>坂出市立坂出中学校</t>
    <rPh sb="0" eb="3">
      <t>サカイデシ</t>
    </rPh>
    <rPh sb="3" eb="4">
      <t>リツ</t>
    </rPh>
    <phoneticPr fontId="4"/>
  </si>
  <si>
    <t>宇多津町立宇多津中学校</t>
    <rPh sb="0" eb="3">
      <t>ウタヅ</t>
    </rPh>
    <phoneticPr fontId="4"/>
  </si>
  <si>
    <t>香川大学教育学部附属坂出中学校</t>
    <rPh sb="0" eb="2">
      <t>カガワ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サカイデ</t>
    </rPh>
    <rPh sb="12" eb="15">
      <t>チュウガッコウ</t>
    </rPh>
    <phoneticPr fontId="4"/>
  </si>
  <si>
    <t>琴平町立琴平中学校</t>
    <rPh sb="0" eb="2">
      <t>コトヒラ</t>
    </rPh>
    <rPh sb="4" eb="6">
      <t>コトヒラ</t>
    </rPh>
    <phoneticPr fontId="4"/>
  </si>
  <si>
    <t>善通寺市立西中学校</t>
  </si>
  <si>
    <t>善通寺市立東中学校</t>
  </si>
  <si>
    <t>まんのう町立満濃中学校</t>
  </si>
  <si>
    <t>多度津町立多度津中学校</t>
  </si>
  <si>
    <t>丸亀市立東中学校</t>
    <rPh sb="0" eb="2">
      <t>マルガメ</t>
    </rPh>
    <rPh sb="2" eb="3">
      <t>シ</t>
    </rPh>
    <rPh sb="4" eb="5">
      <t>ヒガシ</t>
    </rPh>
    <phoneticPr fontId="4"/>
  </si>
  <si>
    <t>丸亀市立西中学校</t>
  </si>
  <si>
    <t>丸亀市立南中学校</t>
  </si>
  <si>
    <t>丸亀市立綾歌中学校</t>
  </si>
  <si>
    <t>丸亀市立飯山中学校</t>
    <rPh sb="0" eb="2">
      <t>マルガメ</t>
    </rPh>
    <rPh sb="2" eb="4">
      <t>シリツ</t>
    </rPh>
    <phoneticPr fontId="4"/>
  </si>
  <si>
    <t>観音寺市立観音寺中学校</t>
    <rPh sb="0" eb="3">
      <t>カンオンジ</t>
    </rPh>
    <rPh sb="3" eb="5">
      <t>シリツ</t>
    </rPh>
    <rPh sb="5" eb="8">
      <t>カンオンジ</t>
    </rPh>
    <phoneticPr fontId="4"/>
  </si>
  <si>
    <t>観音寺市立中部中学校</t>
    <rPh sb="0" eb="3">
      <t>カンオンジ</t>
    </rPh>
    <rPh sb="3" eb="5">
      <t>シリツ</t>
    </rPh>
    <phoneticPr fontId="4"/>
  </si>
  <si>
    <t>観音寺市立大野原中学校</t>
    <rPh sb="0" eb="3">
      <t>カンオンジ</t>
    </rPh>
    <rPh sb="3" eb="5">
      <t>シリツ</t>
    </rPh>
    <rPh sb="5" eb="8">
      <t>オオノハラ</t>
    </rPh>
    <phoneticPr fontId="4"/>
  </si>
  <si>
    <t>観音寺市立豊浜中学校</t>
  </si>
  <si>
    <t>学校組合立三豊中学校</t>
  </si>
  <si>
    <t>三豊市立高瀬中学校</t>
    <rPh sb="0" eb="2">
      <t>ミトヨ</t>
    </rPh>
    <rPh sb="2" eb="4">
      <t>シリツ</t>
    </rPh>
    <phoneticPr fontId="4"/>
  </si>
  <si>
    <t>三豊市立三野津中学校</t>
  </si>
  <si>
    <t>三豊市立豊中中学校</t>
  </si>
  <si>
    <t>三豊市立詫間中学校</t>
  </si>
  <si>
    <t>三豊市立仁尾中学校</t>
    <rPh sb="0" eb="2">
      <t>ミトヨ</t>
    </rPh>
    <rPh sb="2" eb="4">
      <t>シリツ</t>
    </rPh>
    <rPh sb="4" eb="6">
      <t>ニオ</t>
    </rPh>
    <phoneticPr fontId="4"/>
  </si>
  <si>
    <t>三豊市立和光中学校</t>
  </si>
  <si>
    <t>さぬき市立さぬき南中学校</t>
    <rPh sb="8" eb="9">
      <t>ミナミ</t>
    </rPh>
    <phoneticPr fontId="4"/>
  </si>
  <si>
    <t>さぬき市立志度中学校</t>
  </si>
  <si>
    <t>さぬき市立長尾中学校</t>
  </si>
  <si>
    <t>東かがわ市立引田中学校</t>
    <rPh sb="0" eb="1">
      <t>ヒガシ</t>
    </rPh>
    <rPh sb="4" eb="6">
      <t>シリツ</t>
    </rPh>
    <rPh sb="6" eb="8">
      <t>ヒケタ</t>
    </rPh>
    <phoneticPr fontId="4"/>
  </si>
  <si>
    <t>東かがわ市立白鳥中学校</t>
  </si>
  <si>
    <t>東かがわ市立大川中学校</t>
  </si>
  <si>
    <t>土庄町立土庄中学校</t>
  </si>
  <si>
    <t>小豆島町立小豆島中学校</t>
    <rPh sb="0" eb="3">
      <t>ショウドシマ</t>
    </rPh>
    <rPh sb="3" eb="5">
      <t>チョウリツ</t>
    </rPh>
    <rPh sb="5" eb="8">
      <t>ショウドシマ</t>
    </rPh>
    <rPh sb="8" eb="11">
      <t>チュウガッコウ</t>
    </rPh>
    <phoneticPr fontId="4"/>
  </si>
  <si>
    <t>所在地</t>
  </si>
  <si>
    <t>電話番号</t>
  </si>
  <si>
    <t>高松市牟礼町牟礼1583-1</t>
  </si>
  <si>
    <t>087-845-2155</t>
  </si>
  <si>
    <t>桜町中学校</t>
  </si>
  <si>
    <t>高松市桜町2-12-4</t>
  </si>
  <si>
    <t>087-861-1668</t>
  </si>
  <si>
    <t>紫雲中学校</t>
  </si>
  <si>
    <t>高松市紫雲町8-25</t>
  </si>
  <si>
    <t>087-861-7144</t>
  </si>
  <si>
    <t>玉藻中学校</t>
  </si>
  <si>
    <t>高松市上福岡町714-1</t>
  </si>
  <si>
    <t>087-861-8196</t>
  </si>
  <si>
    <t>高松第一中学校</t>
  </si>
  <si>
    <t>高松市松島町2-14-5</t>
  </si>
  <si>
    <t>087-832-0311</t>
  </si>
  <si>
    <t>屋島中学校</t>
  </si>
  <si>
    <t>高松市屋島中町295</t>
  </si>
  <si>
    <t>087-841-2236</t>
  </si>
  <si>
    <t>協和中学校</t>
  </si>
  <si>
    <t>高松市元山町88-2</t>
  </si>
  <si>
    <t>087-867-5937</t>
  </si>
  <si>
    <t>龍雲中学校</t>
  </si>
  <si>
    <t>高松市出作町331-2</t>
  </si>
  <si>
    <t>087-889-0131</t>
  </si>
  <si>
    <t>勝賀中学校</t>
  </si>
  <si>
    <t>高松市香西南町565</t>
  </si>
  <si>
    <t>087-881-3141</t>
  </si>
  <si>
    <t>一宮中学校</t>
  </si>
  <si>
    <t>高松市一宮町1185-1</t>
  </si>
  <si>
    <t>087-885-1664</t>
  </si>
  <si>
    <t>香東中学校</t>
  </si>
  <si>
    <t>高松市円座町771</t>
  </si>
  <si>
    <t>087-886-6580</t>
  </si>
  <si>
    <t>下笠居中学校</t>
  </si>
  <si>
    <t>高松市生島町372-1</t>
  </si>
  <si>
    <t>087-881-2621</t>
  </si>
  <si>
    <t>山田中学校</t>
  </si>
  <si>
    <t>高松市川島東町1257-1</t>
  </si>
  <si>
    <t>087-848-0071</t>
  </si>
  <si>
    <t>太田中学校</t>
  </si>
  <si>
    <t>高松市太田下町1800</t>
  </si>
  <si>
    <t>087-866-1370</t>
  </si>
  <si>
    <t>古高松中学校</t>
  </si>
  <si>
    <t>高松市新田町甲190-1</t>
  </si>
  <si>
    <t>087-841-1577</t>
  </si>
  <si>
    <t>木太中学校</t>
  </si>
  <si>
    <t>高松市木太町5059-3</t>
  </si>
  <si>
    <t>087-866-5588</t>
  </si>
  <si>
    <t>庵治中学校</t>
  </si>
  <si>
    <t>高松市庵治町691-1</t>
  </si>
  <si>
    <t>087-871-2716</t>
  </si>
  <si>
    <t>牟礼中学校</t>
  </si>
  <si>
    <t>高松市牟礼町牟礼46-2</t>
  </si>
  <si>
    <t>087-845-9604</t>
  </si>
  <si>
    <t>香川第一中学校</t>
  </si>
  <si>
    <t>高松市香川町浅野1188</t>
  </si>
  <si>
    <t>087-879-2131</t>
  </si>
  <si>
    <t>香南中学校</t>
  </si>
  <si>
    <t>高松市香南町横井801</t>
  </si>
  <si>
    <t>087-879-2064</t>
  </si>
  <si>
    <t>国分寺中学校</t>
  </si>
  <si>
    <t>高松市国分寺町新居1131-1</t>
  </si>
  <si>
    <t>087-874-0031</t>
  </si>
  <si>
    <t>丸亀市大手町1-5-1</t>
  </si>
  <si>
    <t>0877-22-4154</t>
  </si>
  <si>
    <t>丸亀市中府町3-11-1</t>
  </si>
  <si>
    <t>0877-22-2251</t>
  </si>
  <si>
    <t>丸亀市郡家町3690</t>
  </si>
  <si>
    <t>0877-25-0700</t>
  </si>
  <si>
    <t>綾歌中学校</t>
  </si>
  <si>
    <t>丸亀市綾歌町栗熊東431</t>
  </si>
  <si>
    <t>0877-86-2006</t>
  </si>
  <si>
    <t>飯山中学校</t>
  </si>
  <si>
    <t>丸亀市飯山町川原1110</t>
  </si>
  <si>
    <t>0877-98-2027</t>
  </si>
  <si>
    <t>坂出中学校</t>
  </si>
  <si>
    <t>坂出市小山町2-1</t>
  </si>
  <si>
    <t>0877-46-1188</t>
  </si>
  <si>
    <t>坂出市久米町2-7-46</t>
  </si>
  <si>
    <t>0877-46-2159</t>
  </si>
  <si>
    <t>白峰中学校</t>
  </si>
  <si>
    <t>坂出市林田町181-1</t>
  </si>
  <si>
    <t>0877-47-0211</t>
  </si>
  <si>
    <t>善通寺市文京町4-1-1</t>
  </si>
  <si>
    <t>0877-62-2340</t>
  </si>
  <si>
    <t>善通寺市生野本町2-14-1</t>
  </si>
  <si>
    <t>0877-62-2360</t>
  </si>
  <si>
    <t>観音寺中学校</t>
  </si>
  <si>
    <t>観音寺市八幡町2-10-7</t>
  </si>
  <si>
    <t>0875-25-2440</t>
  </si>
  <si>
    <t>観音寺市柞田町甲1237</t>
  </si>
  <si>
    <t>0875-25-3622</t>
  </si>
  <si>
    <t>大野原中学校</t>
  </si>
  <si>
    <t>観音寺市大野原町中姫1189-3</t>
  </si>
  <si>
    <t>0875-54-3100</t>
  </si>
  <si>
    <t>豊浜中学校</t>
  </si>
  <si>
    <t>観音寺市豊浜町和田浜717</t>
  </si>
  <si>
    <t>0875-52-2152</t>
  </si>
  <si>
    <t>さぬき南中学校</t>
  </si>
  <si>
    <t>0879-43-4304</t>
  </si>
  <si>
    <t>志度中学校</t>
  </si>
  <si>
    <t>さぬき市志度2214-4</t>
  </si>
  <si>
    <t>087-894-0148</t>
  </si>
  <si>
    <t>長尾中学校</t>
  </si>
  <si>
    <t>さぬき市長尾東954</t>
  </si>
  <si>
    <t>0879-52-3182</t>
  </si>
  <si>
    <t>引田中学校</t>
  </si>
  <si>
    <t>東かがわ市引田545-1</t>
  </si>
  <si>
    <t>0879-33-3101</t>
  </si>
  <si>
    <t>白鳥中学校</t>
  </si>
  <si>
    <t>東かがわ市白鳥757-2</t>
  </si>
  <si>
    <t>0879-25-1365</t>
  </si>
  <si>
    <t>大川中学校</t>
  </si>
  <si>
    <t>東かがわ市西村1510</t>
  </si>
  <si>
    <t>0879-25-2175</t>
  </si>
  <si>
    <t>高瀬中学校</t>
  </si>
  <si>
    <t>三豊市高瀬町下勝間2725-1</t>
  </si>
  <si>
    <t>0875-72-3161</t>
  </si>
  <si>
    <t>三野津中学校</t>
  </si>
  <si>
    <t>三豊市三野町下高瀬720</t>
  </si>
  <si>
    <t>0875-72-5209</t>
  </si>
  <si>
    <t>豊中中学校</t>
  </si>
  <si>
    <t>三豊市豊中町本山甲148-1</t>
  </si>
  <si>
    <t>0875-62-2071</t>
  </si>
  <si>
    <t>詫間中学校</t>
  </si>
  <si>
    <t>三豊市詫間町詫間5796-1</t>
  </si>
  <si>
    <t>0875-83-2108</t>
  </si>
  <si>
    <t>仁尾中学校</t>
  </si>
  <si>
    <t>三豊市仁尾町仁尾辛38-2</t>
  </si>
  <si>
    <t>0875-82-2119</t>
  </si>
  <si>
    <t>和光中学校</t>
  </si>
  <si>
    <t>三豊市財田町財田上2790</t>
  </si>
  <si>
    <t>0875-67-2012</t>
  </si>
  <si>
    <t>土庄中学校</t>
  </si>
  <si>
    <t>0879-62-0054</t>
  </si>
  <si>
    <t>小豆島中学校</t>
  </si>
  <si>
    <t>0879-82-2136</t>
  </si>
  <si>
    <t>三木中学校</t>
  </si>
  <si>
    <t>087-898-1547</t>
  </si>
  <si>
    <t>直島中学校</t>
  </si>
  <si>
    <t>087-892-3011</t>
  </si>
  <si>
    <t>宇多津中学校</t>
  </si>
  <si>
    <t>0877-49-0818</t>
  </si>
  <si>
    <t>087-876-1187</t>
  </si>
  <si>
    <t>琴平中学校</t>
  </si>
  <si>
    <t>0877-73-4181</t>
  </si>
  <si>
    <t>多度津中学校</t>
  </si>
  <si>
    <t>0877-33-2271</t>
  </si>
  <si>
    <t>満濃中学校</t>
  </si>
  <si>
    <t>0877-73-2107</t>
  </si>
  <si>
    <t>三豊中学校</t>
  </si>
  <si>
    <t>三豊市山本町辻876</t>
  </si>
  <si>
    <t>0875-63-3028</t>
  </si>
  <si>
    <t>高松市鹿角町394</t>
  </si>
  <si>
    <t>087-886-2121</t>
  </si>
  <si>
    <t>坂出市青葉町1-7</t>
  </si>
  <si>
    <t>0877-46-2695</t>
  </si>
  <si>
    <t>高松北中学校</t>
    <phoneticPr fontId="4"/>
  </si>
  <si>
    <t>学校名</t>
    <rPh sb="0" eb="3">
      <t>ガッコウメイ</t>
    </rPh>
    <phoneticPr fontId="4"/>
  </si>
  <si>
    <t>丸亀東中学校</t>
    <rPh sb="0" eb="2">
      <t>マルガメ</t>
    </rPh>
    <rPh sb="2" eb="3">
      <t>ヒガシ</t>
    </rPh>
    <phoneticPr fontId="4"/>
  </si>
  <si>
    <t>丸亀西中学校</t>
    <rPh sb="0" eb="2">
      <t>マルガメ</t>
    </rPh>
    <phoneticPr fontId="4"/>
  </si>
  <si>
    <t>丸亀南中学校</t>
    <rPh sb="0" eb="2">
      <t>マルガメ</t>
    </rPh>
    <phoneticPr fontId="4"/>
  </si>
  <si>
    <t>坂出東部中学校</t>
    <rPh sb="0" eb="2">
      <t>サカイデ</t>
    </rPh>
    <phoneticPr fontId="4"/>
  </si>
  <si>
    <t>善通寺西中学校</t>
    <rPh sb="0" eb="3">
      <t>ゼンツウジ</t>
    </rPh>
    <phoneticPr fontId="4"/>
  </si>
  <si>
    <t>善通寺東中学校</t>
    <rPh sb="0" eb="3">
      <t>ゼンツウジ</t>
    </rPh>
    <phoneticPr fontId="4"/>
  </si>
  <si>
    <t>中部中学校</t>
    <rPh sb="0" eb="2">
      <t>チュウブ</t>
    </rPh>
    <phoneticPr fontId="4"/>
  </si>
  <si>
    <t>附属高松中学校</t>
    <phoneticPr fontId="4"/>
  </si>
  <si>
    <t>香川誠陵中学校</t>
    <rPh sb="0" eb="2">
      <t>カガワ</t>
    </rPh>
    <rPh sb="2" eb="4">
      <t>セイリョウ</t>
    </rPh>
    <rPh sb="4" eb="7">
      <t>チュウガッコウ</t>
    </rPh>
    <phoneticPr fontId="4"/>
  </si>
  <si>
    <t>高松市鬼無町佐料469-1 </t>
    <phoneticPr fontId="4"/>
  </si>
  <si>
    <t>087-881-7800</t>
  </si>
  <si>
    <t>略称</t>
    <rPh sb="0" eb="2">
      <t>リャクショウ</t>
    </rPh>
    <phoneticPr fontId="4"/>
  </si>
  <si>
    <t>附属高松</t>
    <rPh sb="0" eb="2">
      <t>フゾク</t>
    </rPh>
    <rPh sb="2" eb="4">
      <t>タカマツ</t>
    </rPh>
    <phoneticPr fontId="3"/>
  </si>
  <si>
    <t>高松北</t>
    <rPh sb="0" eb="2">
      <t>タカマツ</t>
    </rPh>
    <rPh sb="2" eb="3">
      <t>キタ</t>
    </rPh>
    <phoneticPr fontId="3"/>
  </si>
  <si>
    <t>桜町</t>
    <rPh sb="0" eb="2">
      <t>サクラマチ</t>
    </rPh>
    <phoneticPr fontId="3"/>
  </si>
  <si>
    <t>紫雲</t>
    <rPh sb="0" eb="2">
      <t>シウン</t>
    </rPh>
    <phoneticPr fontId="3"/>
  </si>
  <si>
    <t>玉藻</t>
    <rPh sb="0" eb="2">
      <t>タマモ</t>
    </rPh>
    <phoneticPr fontId="3"/>
  </si>
  <si>
    <t>高松第一</t>
    <rPh sb="0" eb="2">
      <t>タカマツ</t>
    </rPh>
    <rPh sb="2" eb="4">
      <t>ダイイチ</t>
    </rPh>
    <phoneticPr fontId="3"/>
  </si>
  <si>
    <t>屋島</t>
    <rPh sb="0" eb="2">
      <t>ヤシマ</t>
    </rPh>
    <phoneticPr fontId="3"/>
  </si>
  <si>
    <t>協和</t>
    <rPh sb="0" eb="2">
      <t>キョウワ</t>
    </rPh>
    <phoneticPr fontId="3"/>
  </si>
  <si>
    <t>龍雲</t>
    <rPh sb="0" eb="2">
      <t>リュウウン</t>
    </rPh>
    <phoneticPr fontId="3"/>
  </si>
  <si>
    <t>勝賀</t>
    <rPh sb="0" eb="2">
      <t>カツガ</t>
    </rPh>
    <phoneticPr fontId="3"/>
  </si>
  <si>
    <t>一宮</t>
    <rPh sb="0" eb="2">
      <t>イチノミヤ</t>
    </rPh>
    <phoneticPr fontId="3"/>
  </si>
  <si>
    <t>香東</t>
    <rPh sb="0" eb="2">
      <t>コウトウ</t>
    </rPh>
    <phoneticPr fontId="3"/>
  </si>
  <si>
    <t>下笠居</t>
    <rPh sb="0" eb="3">
      <t>シモカサイ</t>
    </rPh>
    <phoneticPr fontId="3"/>
  </si>
  <si>
    <t>山田</t>
    <rPh sb="0" eb="2">
      <t>ヤマダ</t>
    </rPh>
    <phoneticPr fontId="3"/>
  </si>
  <si>
    <t>太田</t>
    <rPh sb="0" eb="2">
      <t>オオタ</t>
    </rPh>
    <phoneticPr fontId="3"/>
  </si>
  <si>
    <t>古高松</t>
    <rPh sb="0" eb="2">
      <t>フルタカ</t>
    </rPh>
    <rPh sb="2" eb="3">
      <t>マツ</t>
    </rPh>
    <phoneticPr fontId="3"/>
  </si>
  <si>
    <t>木太</t>
    <rPh sb="0" eb="2">
      <t>キタ</t>
    </rPh>
    <phoneticPr fontId="3"/>
  </si>
  <si>
    <t>庵治</t>
    <rPh sb="0" eb="2">
      <t>アジ</t>
    </rPh>
    <phoneticPr fontId="3"/>
  </si>
  <si>
    <t>牟礼</t>
    <rPh sb="0" eb="2">
      <t>ムレ</t>
    </rPh>
    <phoneticPr fontId="3"/>
  </si>
  <si>
    <t>香川第一</t>
    <rPh sb="0" eb="2">
      <t>カガワ</t>
    </rPh>
    <rPh sb="2" eb="4">
      <t>ダイイチ</t>
    </rPh>
    <phoneticPr fontId="3"/>
  </si>
  <si>
    <t>香南</t>
    <rPh sb="0" eb="2">
      <t>コウナン</t>
    </rPh>
    <phoneticPr fontId="3"/>
  </si>
  <si>
    <t>国分寺</t>
    <rPh sb="0" eb="3">
      <t>コクブンジ</t>
    </rPh>
    <phoneticPr fontId="3"/>
  </si>
  <si>
    <t>誠陵</t>
    <rPh sb="0" eb="2">
      <t>セイリョウ</t>
    </rPh>
    <phoneticPr fontId="3"/>
  </si>
  <si>
    <t>三木</t>
    <rPh sb="0" eb="2">
      <t>ミキ</t>
    </rPh>
    <phoneticPr fontId="3"/>
  </si>
  <si>
    <t>直島</t>
    <rPh sb="0" eb="2">
      <t>ナオシマ</t>
    </rPh>
    <phoneticPr fontId="3"/>
  </si>
  <si>
    <t>丸亀東</t>
    <rPh sb="0" eb="2">
      <t>マルガメ</t>
    </rPh>
    <rPh sb="2" eb="3">
      <t>ヒガシ</t>
    </rPh>
    <phoneticPr fontId="3"/>
  </si>
  <si>
    <t>丸亀西</t>
    <rPh sb="0" eb="2">
      <t>マルガメ</t>
    </rPh>
    <rPh sb="2" eb="3">
      <t>ニシ</t>
    </rPh>
    <phoneticPr fontId="3"/>
  </si>
  <si>
    <t>丸亀南</t>
    <rPh sb="0" eb="2">
      <t>マルガメ</t>
    </rPh>
    <rPh sb="2" eb="3">
      <t>ミナミ</t>
    </rPh>
    <phoneticPr fontId="3"/>
  </si>
  <si>
    <t>綾歌</t>
    <rPh sb="0" eb="2">
      <t>アヤウタ</t>
    </rPh>
    <phoneticPr fontId="3"/>
  </si>
  <si>
    <t>飯山</t>
    <rPh sb="0" eb="2">
      <t>ハンザン</t>
    </rPh>
    <phoneticPr fontId="3"/>
  </si>
  <si>
    <t>附属坂出</t>
  </si>
  <si>
    <t>坂出</t>
    <rPh sb="0" eb="2">
      <t>サカイデ</t>
    </rPh>
    <phoneticPr fontId="3"/>
  </si>
  <si>
    <t>坂出東部</t>
    <rPh sb="0" eb="2">
      <t>サカイデ</t>
    </rPh>
    <rPh sb="2" eb="4">
      <t>トウブ</t>
    </rPh>
    <phoneticPr fontId="3"/>
  </si>
  <si>
    <t>白峰</t>
    <rPh sb="0" eb="1">
      <t>シロ</t>
    </rPh>
    <rPh sb="1" eb="2">
      <t>ミネ</t>
    </rPh>
    <phoneticPr fontId="3"/>
  </si>
  <si>
    <t>宇多津</t>
    <rPh sb="0" eb="3">
      <t>ウタヅ</t>
    </rPh>
    <phoneticPr fontId="3"/>
  </si>
  <si>
    <t>善通寺西</t>
    <rPh sb="0" eb="3">
      <t>ゼンツウジ</t>
    </rPh>
    <rPh sb="3" eb="4">
      <t>ニシ</t>
    </rPh>
    <phoneticPr fontId="3"/>
  </si>
  <si>
    <t>善通寺東</t>
    <rPh sb="0" eb="3">
      <t>ゼンツウジ</t>
    </rPh>
    <rPh sb="3" eb="4">
      <t>ヒガシ</t>
    </rPh>
    <phoneticPr fontId="3"/>
  </si>
  <si>
    <t>満濃</t>
    <rPh sb="0" eb="2">
      <t>マンノウ</t>
    </rPh>
    <phoneticPr fontId="3"/>
  </si>
  <si>
    <t>琴平</t>
  </si>
  <si>
    <t>多度津</t>
  </si>
  <si>
    <t>観音寺</t>
  </si>
  <si>
    <t>中部</t>
    <rPh sb="0" eb="2">
      <t>チュウブ</t>
    </rPh>
    <phoneticPr fontId="3"/>
  </si>
  <si>
    <t>大野原</t>
    <rPh sb="0" eb="3">
      <t>オオノハラ</t>
    </rPh>
    <phoneticPr fontId="3"/>
  </si>
  <si>
    <t>豊浜</t>
    <rPh sb="0" eb="2">
      <t>トヨハマ</t>
    </rPh>
    <phoneticPr fontId="3"/>
  </si>
  <si>
    <t>三豊</t>
    <rPh sb="0" eb="2">
      <t>ミトヨ</t>
    </rPh>
    <phoneticPr fontId="3"/>
  </si>
  <si>
    <t>高瀬</t>
    <rPh sb="0" eb="2">
      <t>タカセ</t>
    </rPh>
    <phoneticPr fontId="3"/>
  </si>
  <si>
    <t>三野津</t>
    <rPh sb="0" eb="1">
      <t>ミ</t>
    </rPh>
    <rPh sb="1" eb="3">
      <t>ノツ</t>
    </rPh>
    <phoneticPr fontId="3"/>
  </si>
  <si>
    <t>豊中</t>
    <rPh sb="0" eb="2">
      <t>トヨナカ</t>
    </rPh>
    <phoneticPr fontId="3"/>
  </si>
  <si>
    <t>詫間</t>
    <rPh sb="0" eb="2">
      <t>タクマ</t>
    </rPh>
    <phoneticPr fontId="3"/>
  </si>
  <si>
    <t>仁尾</t>
    <rPh sb="0" eb="2">
      <t>ニオ</t>
    </rPh>
    <phoneticPr fontId="3"/>
  </si>
  <si>
    <t>和光</t>
    <rPh sb="0" eb="2">
      <t>ワコウ</t>
    </rPh>
    <phoneticPr fontId="3"/>
  </si>
  <si>
    <t>志度</t>
    <rPh sb="0" eb="2">
      <t>シド</t>
    </rPh>
    <phoneticPr fontId="3"/>
  </si>
  <si>
    <t>さぬき南</t>
    <rPh sb="3" eb="4">
      <t>ミナミ</t>
    </rPh>
    <phoneticPr fontId="3"/>
  </si>
  <si>
    <t>長尾</t>
    <rPh sb="0" eb="2">
      <t>ナガオ</t>
    </rPh>
    <phoneticPr fontId="3"/>
  </si>
  <si>
    <t>引田</t>
    <rPh sb="0" eb="2">
      <t>ヒケタ</t>
    </rPh>
    <phoneticPr fontId="3"/>
  </si>
  <si>
    <t>白鳥</t>
    <rPh sb="0" eb="2">
      <t>シロトリ</t>
    </rPh>
    <phoneticPr fontId="3"/>
  </si>
  <si>
    <t>大川</t>
    <rPh sb="0" eb="2">
      <t>オオカワ</t>
    </rPh>
    <phoneticPr fontId="3"/>
  </si>
  <si>
    <t>土庄</t>
  </si>
  <si>
    <t>小豆島</t>
  </si>
  <si>
    <t>地区名</t>
    <rPh sb="0" eb="3">
      <t>チクメイ</t>
    </rPh>
    <phoneticPr fontId="4"/>
  </si>
  <si>
    <t>入力不要</t>
    <rPh sb="0" eb="2">
      <t>ニュウリョク</t>
    </rPh>
    <rPh sb="2" eb="4">
      <t>フヨウ</t>
    </rPh>
    <phoneticPr fontId="4"/>
  </si>
  <si>
    <t>香川郡直島町1580</t>
    <rPh sb="0" eb="2">
      <t>カガワ</t>
    </rPh>
    <rPh sb="2" eb="3">
      <t>グン</t>
    </rPh>
    <phoneticPr fontId="4"/>
  </si>
  <si>
    <t>木田郡三木町氷上31</t>
    <rPh sb="0" eb="3">
      <t>キタグン</t>
    </rPh>
    <phoneticPr fontId="4"/>
  </si>
  <si>
    <t>綾歌郡宇多津町3302</t>
    <rPh sb="0" eb="2">
      <t>アヤウタ</t>
    </rPh>
    <rPh sb="2" eb="3">
      <t>グン</t>
    </rPh>
    <phoneticPr fontId="4"/>
  </si>
  <si>
    <t>綾歌郡綾川町陶5593-1</t>
    <phoneticPr fontId="4"/>
  </si>
  <si>
    <t>仲多度郡まんのう町吉野下957</t>
    <rPh sb="0" eb="4">
      <t>ナカタドグン</t>
    </rPh>
    <phoneticPr fontId="4"/>
  </si>
  <si>
    <t>仲多度郡多度津町本通2-11-55</t>
    <rPh sb="0" eb="4">
      <t>ナカタドグン</t>
    </rPh>
    <phoneticPr fontId="4"/>
  </si>
  <si>
    <t>仲多度郡琴平町五條661</t>
    <rPh sb="0" eb="4">
      <t>ナカタドグン</t>
    </rPh>
    <phoneticPr fontId="4"/>
  </si>
  <si>
    <t>小豆郡土庄町渕崎甲1936</t>
    <rPh sb="0" eb="3">
      <t>ショウズグン</t>
    </rPh>
    <phoneticPr fontId="4"/>
  </si>
  <si>
    <t>小豆郡小豆島町片城甲44-1</t>
    <rPh sb="0" eb="3">
      <t>ショウズグン</t>
    </rPh>
    <phoneticPr fontId="4"/>
  </si>
  <si>
    <t>学校１入力欄</t>
    <rPh sb="0" eb="2">
      <t>ガッコウ</t>
    </rPh>
    <rPh sb="3" eb="5">
      <t>ニュウリョク</t>
    </rPh>
    <rPh sb="5" eb="6">
      <t>ラン</t>
    </rPh>
    <phoneticPr fontId="4"/>
  </si>
  <si>
    <t>香川市瀬戸町12-34</t>
    <rPh sb="0" eb="2">
      <t>カガワ</t>
    </rPh>
    <rPh sb="2" eb="3">
      <t>シ</t>
    </rPh>
    <rPh sb="3" eb="5">
      <t>セト</t>
    </rPh>
    <rPh sb="5" eb="6">
      <t>マチ</t>
    </rPh>
    <phoneticPr fontId="4"/>
  </si>
  <si>
    <t>　　　←▽を押して選択</t>
    <rPh sb="6" eb="7">
      <t>オ</t>
    </rPh>
    <rPh sb="9" eb="11">
      <t>センタク</t>
    </rPh>
    <phoneticPr fontId="4"/>
  </si>
  <si>
    <t>基本情報シートへの入力を済ませてください。</t>
    <rPh sb="0" eb="2">
      <t>キホン</t>
    </rPh>
    <rPh sb="2" eb="4">
      <t>ジョウホウ</t>
    </rPh>
    <rPh sb="9" eb="11">
      <t>ニュウリョク</t>
    </rPh>
    <rPh sb="12" eb="13">
      <t>ス</t>
    </rPh>
    <phoneticPr fontId="4"/>
  </si>
  <si>
    <t>入力例
(合同チーム)</t>
    <rPh sb="0" eb="2">
      <t>ニュウリョク</t>
    </rPh>
    <rPh sb="2" eb="3">
      <t>レイ</t>
    </rPh>
    <rPh sb="5" eb="7">
      <t>ゴウドウ</t>
    </rPh>
    <phoneticPr fontId="4"/>
  </si>
  <si>
    <t>最後に　加入選手一覧(A4横)を提出してください。</t>
    <rPh sb="0" eb="2">
      <t>サイゴ</t>
    </rPh>
    <rPh sb="4" eb="6">
      <t>カニュウ</t>
    </rPh>
    <rPh sb="6" eb="8">
      <t>センシュ</t>
    </rPh>
    <rPh sb="8" eb="10">
      <t>イチラン</t>
    </rPh>
    <rPh sb="13" eb="14">
      <t>ヨコ</t>
    </rPh>
    <rPh sb="16" eb="18">
      <t>テイシュツ</t>
    </rPh>
    <phoneticPr fontId="4"/>
  </si>
  <si>
    <t>②　地区名を選択してください。</t>
    <rPh sb="2" eb="5">
      <t>チクメイ</t>
    </rPh>
    <rPh sb="6" eb="8">
      <t>センタク</t>
    </rPh>
    <phoneticPr fontId="4"/>
  </si>
  <si>
    <t>④　男女を選択してください。</t>
    <rPh sb="2" eb="4">
      <t>ダンジョ</t>
    </rPh>
    <rPh sb="5" eb="7">
      <t>センタク</t>
    </rPh>
    <phoneticPr fontId="4"/>
  </si>
  <si>
    <t>⑤　監督・コーチ・マネージャー氏名を入力してください。</t>
    <rPh sb="2" eb="4">
      <t>カントク</t>
    </rPh>
    <rPh sb="15" eb="17">
      <t>シメイ</t>
    </rPh>
    <rPh sb="18" eb="20">
      <t>ニュウリョク</t>
    </rPh>
    <phoneticPr fontId="4"/>
  </si>
  <si>
    <t>⑥　学校長の氏名を入力してください。</t>
    <rPh sb="2" eb="5">
      <t>ガッコウチョウ</t>
    </rPh>
    <rPh sb="6" eb="8">
      <t>シメイ</t>
    </rPh>
    <rPh sb="9" eb="11">
      <t>ニュウリョク</t>
    </rPh>
    <phoneticPr fontId="4"/>
  </si>
  <si>
    <t>⑦　選手入力へ進んでください。申し込み後は大会名を変更してお使いください。</t>
    <rPh sb="2" eb="4">
      <t>センシュ</t>
    </rPh>
    <rPh sb="4" eb="6">
      <t>ニュウリョク</t>
    </rPh>
    <rPh sb="7" eb="8">
      <t>スス</t>
    </rPh>
    <rPh sb="15" eb="16">
      <t>モウ</t>
    </rPh>
    <rPh sb="17" eb="18">
      <t>コ</t>
    </rPh>
    <rPh sb="19" eb="20">
      <t>ゴ</t>
    </rPh>
    <rPh sb="21" eb="23">
      <t>タイカイ</t>
    </rPh>
    <rPh sb="23" eb="24">
      <t>メイ</t>
    </rPh>
    <rPh sb="25" eb="27">
      <t>ヘンコウ</t>
    </rPh>
    <rPh sb="30" eb="31">
      <t>ツカ</t>
    </rPh>
    <phoneticPr fontId="4"/>
  </si>
  <si>
    <t>上記のとおり参加料をそえて申し込みます。</t>
    <rPh sb="0" eb="2">
      <t>ジョウキ</t>
    </rPh>
    <rPh sb="6" eb="8">
      <t>サンカ</t>
    </rPh>
    <rPh sb="8" eb="9">
      <t>リョウ</t>
    </rPh>
    <rPh sb="13" eb="14">
      <t>モウ</t>
    </rPh>
    <rPh sb="15" eb="16">
      <t>コ</t>
    </rPh>
    <phoneticPr fontId="4"/>
  </si>
  <si>
    <t>大松　博文</t>
    <rPh sb="0" eb="2">
      <t>ダイマツ</t>
    </rPh>
    <rPh sb="3" eb="5">
      <t>ヒロフミ</t>
    </rPh>
    <phoneticPr fontId="4"/>
  </si>
  <si>
    <r>
      <t xml:space="preserve">学校２入力欄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4"/>
  </si>
  <si>
    <r>
      <rPr>
        <sz val="11"/>
        <rFont val="ＭＳ 明朝"/>
        <family val="1"/>
        <charset val="128"/>
      </rPr>
      <t>男 女</t>
    </r>
    <r>
      <rPr>
        <sz val="12"/>
        <rFont val="ＭＳ 明朝"/>
        <family val="1"/>
        <charset val="128"/>
      </rPr>
      <t>【</t>
    </r>
    <rPh sb="0" eb="1">
      <t>オトコ</t>
    </rPh>
    <rPh sb="2" eb="3">
      <t>オンナ</t>
    </rPh>
    <phoneticPr fontId="4"/>
  </si>
  <si>
    <r>
      <rPr>
        <sz val="11"/>
        <rFont val="ＭＳ 明朝"/>
        <family val="1"/>
        <charset val="128"/>
      </rPr>
      <t>TEL</t>
    </r>
    <r>
      <rPr>
        <sz val="12"/>
        <rFont val="ＭＳ 明朝"/>
        <family val="1"/>
        <charset val="128"/>
      </rPr>
      <t>【</t>
    </r>
    <phoneticPr fontId="4"/>
  </si>
  <si>
    <t>整理番号</t>
    <rPh sb="0" eb="2">
      <t>セイリ</t>
    </rPh>
    <rPh sb="2" eb="4">
      <t>バンゴウ</t>
    </rPh>
    <phoneticPr fontId="4"/>
  </si>
  <si>
    <t>さぬき市大川町富田西2823-1</t>
    <phoneticPr fontId="4"/>
  </si>
  <si>
    <t>学校１</t>
    <rPh sb="0" eb="2">
      <t>ガッコウ</t>
    </rPh>
    <phoneticPr fontId="4"/>
  </si>
  <si>
    <t>学校２</t>
    <rPh sb="0" eb="2">
      <t>ガッコウ</t>
    </rPh>
    <phoneticPr fontId="4"/>
  </si>
  <si>
    <t>抽選
番号</t>
    <rPh sb="0" eb="2">
      <t>チュウセン</t>
    </rPh>
    <rPh sb="3" eb="5">
      <t>バンゴウ</t>
    </rPh>
    <phoneticPr fontId="4"/>
  </si>
  <si>
    <t>綾川</t>
    <rPh sb="0" eb="2">
      <t>アヤガワ</t>
    </rPh>
    <phoneticPr fontId="3"/>
  </si>
  <si>
    <t>綾川町立綾川中学校</t>
    <rPh sb="5" eb="6">
      <t>カワ</t>
    </rPh>
    <phoneticPr fontId="4"/>
  </si>
  <si>
    <t>綾川中学校</t>
    <rPh sb="1" eb="2">
      <t>カワ</t>
    </rPh>
    <phoneticPr fontId="4"/>
  </si>
  <si>
    <r>
      <t xml:space="preserve">学校３入力欄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4"/>
  </si>
  <si>
    <t>フィリップ・ブラン</t>
    <phoneticPr fontId="4"/>
  </si>
  <si>
    <t>眞鍋　正義</t>
    <rPh sb="0" eb="2">
      <t>マナベ</t>
    </rPh>
    <rPh sb="3" eb="5">
      <t>マサヨシ</t>
    </rPh>
    <phoneticPr fontId="4"/>
  </si>
  <si>
    <t>　　　←学校名は▽を押して選択（地区名入力後）
　　　　クラブチームは直接入力</t>
    <rPh sb="16" eb="19">
      <t>チクメイ</t>
    </rPh>
    <rPh sb="19" eb="22">
      <t>ニュウリョクゴ</t>
    </rPh>
    <rPh sb="35" eb="39">
      <t>チョクセツニュウリョク</t>
    </rPh>
    <phoneticPr fontId="4"/>
  </si>
  <si>
    <t>コーチ名</t>
    <rPh sb="3" eb="4">
      <t>メイ</t>
    </rPh>
    <phoneticPr fontId="4"/>
  </si>
  <si>
    <t>学校名/団体名
(正式名称)</t>
    <rPh sb="0" eb="3">
      <t>ガッコウメイ</t>
    </rPh>
    <rPh sb="4" eb="7">
      <t>ダンタイメイ</t>
    </rPh>
    <rPh sb="9" eb="11">
      <t>セイシキ</t>
    </rPh>
    <rPh sb="11" eb="13">
      <t>メイショウ</t>
    </rPh>
    <phoneticPr fontId="4"/>
  </si>
  <si>
    <t>学校長名/団体代表者名</t>
    <rPh sb="0" eb="2">
      <t>ガッコウ</t>
    </rPh>
    <rPh sb="2" eb="3">
      <t>チョウ</t>
    </rPh>
    <rPh sb="3" eb="4">
      <t>メイ</t>
    </rPh>
    <rPh sb="5" eb="7">
      <t>ダンタイ</t>
    </rPh>
    <rPh sb="7" eb="10">
      <t>ダイヒョウシャ</t>
    </rPh>
    <rPh sb="10" eb="11">
      <t>メイ</t>
    </rPh>
    <phoneticPr fontId="4"/>
  </si>
  <si>
    <t>外部コーチ名(学校のみ)</t>
    <rPh sb="0" eb="2">
      <t>ガイブ</t>
    </rPh>
    <rPh sb="5" eb="6">
      <t>メイ</t>
    </rPh>
    <rPh sb="7" eb="9">
      <t>ガッコウ</t>
    </rPh>
    <phoneticPr fontId="4"/>
  </si>
  <si>
    <t>※外部コーチは学校のみが入力</t>
    <rPh sb="1" eb="3">
      <t>ガイブ</t>
    </rPh>
    <rPh sb="7" eb="9">
      <t>ガッコウ</t>
    </rPh>
    <rPh sb="12" eb="14">
      <t>ニュウリョク</t>
    </rPh>
    <phoneticPr fontId="4"/>
  </si>
  <si>
    <t>地域スポーツ団体入力欄</t>
    <rPh sb="0" eb="2">
      <t>チイキ</t>
    </rPh>
    <rPh sb="6" eb="8">
      <t>ダンタイ</t>
    </rPh>
    <rPh sb="8" eb="11">
      <t>ニュウリョクラン</t>
    </rPh>
    <phoneticPr fontId="4"/>
  </si>
  <si>
    <t>下に表示される①～⑦の入力手順に従って入力してください。学校については自動入力される欄もあります。</t>
    <rPh sb="0" eb="1">
      <t>シタ</t>
    </rPh>
    <rPh sb="2" eb="4">
      <t>ヒョウジ</t>
    </rPh>
    <rPh sb="11" eb="13">
      <t>ニュウリョク</t>
    </rPh>
    <rPh sb="13" eb="15">
      <t>テジュン</t>
    </rPh>
    <rPh sb="16" eb="17">
      <t>シタガ</t>
    </rPh>
    <rPh sb="19" eb="21">
      <t>ニュウリョク</t>
    </rPh>
    <rPh sb="28" eb="30">
      <t>ガッコウ</t>
    </rPh>
    <rPh sb="35" eb="37">
      <t>ジドウ</t>
    </rPh>
    <rPh sb="37" eb="39">
      <t>ニュウリョク</t>
    </rPh>
    <rPh sb="42" eb="43">
      <t>ラン</t>
    </rPh>
    <phoneticPr fontId="4"/>
  </si>
  <si>
    <t>クラブ</t>
    <phoneticPr fontId="4"/>
  </si>
  <si>
    <t>学校/団体所在地</t>
    <rPh sb="0" eb="2">
      <t>ガッコウ</t>
    </rPh>
    <rPh sb="3" eb="5">
      <t>ダンタイ</t>
    </rPh>
    <rPh sb="5" eb="8">
      <t>ショザイチ</t>
    </rPh>
    <phoneticPr fontId="4"/>
  </si>
  <si>
    <t>←学校部活動は１を、地域スポーツ団体は２を選択してください。</t>
    <rPh sb="1" eb="3">
      <t>ガッコウ</t>
    </rPh>
    <rPh sb="3" eb="6">
      <t>ブカツドウ</t>
    </rPh>
    <rPh sb="10" eb="12">
      <t>チイキ</t>
    </rPh>
    <rPh sb="16" eb="18">
      <t>ダンタイ</t>
    </rPh>
    <rPh sb="21" eb="23">
      <t>センタク</t>
    </rPh>
    <phoneticPr fontId="4"/>
  </si>
  <si>
    <t>①　大会名を選択してください。</t>
    <rPh sb="2" eb="4">
      <t>タイカイ</t>
    </rPh>
    <rPh sb="4" eb="5">
      <t>メイ</t>
    </rPh>
    <rPh sb="6" eb="8">
      <t>センタク</t>
    </rPh>
    <phoneticPr fontId="4"/>
  </si>
  <si>
    <t>③　学校名(略称)を選択してください。(合同チームは学校１も)</t>
    <rPh sb="2" eb="5">
      <t>ガッコウメイ</t>
    </rPh>
    <rPh sb="6" eb="8">
      <t>リャクショウ</t>
    </rPh>
    <rPh sb="10" eb="12">
      <t>センタク</t>
    </rPh>
    <rPh sb="20" eb="22">
      <t>ゴウドウ</t>
    </rPh>
    <rPh sb="26" eb="28">
      <t>ガッコウ</t>
    </rPh>
    <phoneticPr fontId="4"/>
  </si>
  <si>
    <t>⑥　団体の正式名称と団体代表者の氏名を入力してください。</t>
    <rPh sb="2" eb="4">
      <t>ダンタイ</t>
    </rPh>
    <rPh sb="5" eb="7">
      <t>セイシキ</t>
    </rPh>
    <rPh sb="7" eb="9">
      <t>メイショウ</t>
    </rPh>
    <rPh sb="10" eb="12">
      <t>ダンタイ</t>
    </rPh>
    <rPh sb="12" eb="15">
      <t>ダイヒョウシャ</t>
    </rPh>
    <rPh sb="16" eb="18">
      <t>シメイ</t>
    </rPh>
    <rPh sb="19" eb="21">
      <t>ニュウリョク</t>
    </rPh>
    <phoneticPr fontId="4"/>
  </si>
  <si>
    <t>③　団体名(略称)を入力してください。</t>
    <rPh sb="2" eb="4">
      <t>ダンタイ</t>
    </rPh>
    <rPh sb="4" eb="5">
      <t>メイ</t>
    </rPh>
    <rPh sb="6" eb="8">
      <t>リャクショウ</t>
    </rPh>
    <rPh sb="10" eb="12">
      <t>ニュウリョク</t>
    </rPh>
    <phoneticPr fontId="4"/>
  </si>
  <si>
    <t>⑤　団体所在地・電話番号・監督・コーチ・マネージャー氏名を入力してください。</t>
    <rPh sb="2" eb="7">
      <t>ダンタイショザイチ</t>
    </rPh>
    <rPh sb="8" eb="12">
      <t>デンワバンゴウ</t>
    </rPh>
    <rPh sb="13" eb="15">
      <t>カントク</t>
    </rPh>
    <rPh sb="26" eb="28">
      <t>シメイ</t>
    </rPh>
    <rPh sb="29" eb="31">
      <t>ニュウリョク</t>
    </rPh>
    <phoneticPr fontId="4"/>
  </si>
  <si>
    <t>上のB2セルで１または２を選択してください。直接入力でもかまいません。</t>
    <rPh sb="0" eb="1">
      <t>ウエ</t>
    </rPh>
    <rPh sb="13" eb="15">
      <t>センタク</t>
    </rPh>
    <rPh sb="22" eb="24">
      <t>チョクセツ</t>
    </rPh>
    <rPh sb="24" eb="26">
      <t>ニュウリョク</t>
    </rPh>
    <phoneticPr fontId="4"/>
  </si>
  <si>
    <t>所在地</t>
    <rPh sb="0" eb="3">
      <t>ショザイチ</t>
    </rPh>
    <phoneticPr fontId="4"/>
  </si>
  <si>
    <t>監督名</t>
    <rPh sb="0" eb="3">
      <t>カントクメイ</t>
    </rPh>
    <phoneticPr fontId="4"/>
  </si>
  <si>
    <t>マネージャー名</t>
    <rPh sb="6" eb="7">
      <t>メイ</t>
    </rPh>
    <phoneticPr fontId="4"/>
  </si>
  <si>
    <t>tel</t>
    <phoneticPr fontId="4"/>
  </si>
  <si>
    <t>校長名１</t>
    <rPh sb="0" eb="3">
      <t>コウチョウメイ</t>
    </rPh>
    <phoneticPr fontId="4"/>
  </si>
  <si>
    <t>学校</t>
    <rPh sb="0" eb="2">
      <t>ガッコウ</t>
    </rPh>
    <phoneticPr fontId="4"/>
  </si>
  <si>
    <t>学校名</t>
    <phoneticPr fontId="4"/>
  </si>
  <si>
    <t>学校名
団体名(略称可)</t>
    <rPh sb="0" eb="3">
      <t>ガッコウメイ</t>
    </rPh>
    <rPh sb="8" eb="10">
      <t>リャクショウ</t>
    </rPh>
    <rPh sb="10" eb="11">
      <t>カ</t>
    </rPh>
    <phoneticPr fontId="4"/>
  </si>
  <si>
    <t>番　号</t>
    <rPh sb="0" eb="1">
      <t>バン</t>
    </rPh>
    <rPh sb="2" eb="3">
      <t>ゴウ</t>
    </rPh>
    <phoneticPr fontId="34"/>
  </si>
  <si>
    <t>KVAJHS</t>
    <phoneticPr fontId="34"/>
  </si>
  <si>
    <t>氏　名</t>
    <rPh sb="0" eb="1">
      <t>シ</t>
    </rPh>
    <rPh sb="2" eb="3">
      <t>ナ</t>
    </rPh>
    <phoneticPr fontId="34"/>
  </si>
  <si>
    <t>記録用紙用選手一覧</t>
    <rPh sb="0" eb="5">
      <t>キロクヨウシヨウ</t>
    </rPh>
    <rPh sb="5" eb="9">
      <t>センシュイチラン</t>
    </rPh>
    <phoneticPr fontId="4"/>
  </si>
  <si>
    <t>A4用紙にこのまま印刷して、切り離さないでください。
大会２日目第１試合の設定時刻３０分前までに本部に提出してください。</t>
    <rPh sb="2" eb="4">
      <t>ヨウシ</t>
    </rPh>
    <rPh sb="9" eb="11">
      <t>インサツ</t>
    </rPh>
    <rPh sb="14" eb="15">
      <t>キ</t>
    </rPh>
    <rPh sb="16" eb="17">
      <t>ハナ</t>
    </rPh>
    <rPh sb="27" eb="29">
      <t>タイカイ</t>
    </rPh>
    <rPh sb="30" eb="32">
      <t>カメ</t>
    </rPh>
    <rPh sb="32" eb="33">
      <t>ダイ</t>
    </rPh>
    <rPh sb="34" eb="36">
      <t>シアイ</t>
    </rPh>
    <rPh sb="37" eb="39">
      <t>セッテイ</t>
    </rPh>
    <rPh sb="39" eb="41">
      <t>ジコク</t>
    </rPh>
    <rPh sb="43" eb="45">
      <t>フンマエ</t>
    </rPh>
    <rPh sb="48" eb="50">
      <t>ホンブ</t>
    </rPh>
    <rPh sb="51" eb="53">
      <t>テイシュツ</t>
    </rPh>
    <phoneticPr fontId="4"/>
  </si>
  <si>
    <t>男243</t>
    <rPh sb="0" eb="1">
      <t>オトコ</t>
    </rPh>
    <phoneticPr fontId="4"/>
  </si>
  <si>
    <t>香川南中学校</t>
    <rPh sb="0" eb="3">
      <t>カガワミナミ</t>
    </rPh>
    <rPh sb="3" eb="6">
      <t>チュウガッコウ</t>
    </rPh>
    <phoneticPr fontId="4"/>
  </si>
  <si>
    <t>池田　義之</t>
    <rPh sb="0" eb="2">
      <t>イケダ</t>
    </rPh>
    <rPh sb="3" eb="5">
      <t>ヨシユキ</t>
    </rPh>
    <phoneticPr fontId="4"/>
  </si>
  <si>
    <t>087-123-4567</t>
    <phoneticPr fontId="4"/>
  </si>
  <si>
    <t>香川南</t>
    <rPh sb="0" eb="3">
      <t>カガワミナミ</t>
    </rPh>
    <phoneticPr fontId="4"/>
  </si>
  <si>
    <t>香川市立南中学校　校長</t>
    <rPh sb="0" eb="4">
      <t>カガワシリツ</t>
    </rPh>
    <rPh sb="4" eb="5">
      <t>ミナミ</t>
    </rPh>
    <rPh sb="5" eb="8">
      <t>チュウガッコウ</t>
    </rPh>
    <rPh sb="9" eb="11">
      <t>コウチョウ</t>
    </rPh>
    <phoneticPr fontId="4"/>
  </si>
  <si>
    <t>入力見本</t>
    <rPh sb="0" eb="4">
      <t>ニュウリョクミホン</t>
    </rPh>
    <phoneticPr fontId="4"/>
  </si>
  <si>
    <t>澤村大地</t>
  </si>
  <si>
    <t>菅原孝支</t>
  </si>
  <si>
    <t>田中 龍之介</t>
    <phoneticPr fontId="4"/>
  </si>
  <si>
    <t>成田一仁</t>
  </si>
  <si>
    <t>木下久志</t>
  </si>
  <si>
    <t>日向翔陽</t>
  </si>
  <si>
    <t>影山飛雄</t>
  </si>
  <si>
    <t>山口　忠</t>
    <phoneticPr fontId="4"/>
  </si>
  <si>
    <t>月島　蛍</t>
    <phoneticPr fontId="4"/>
  </si>
  <si>
    <t>西谷　夕</t>
    <phoneticPr fontId="4"/>
  </si>
  <si>
    <t>東峰　旭</t>
    <phoneticPr fontId="4"/>
  </si>
  <si>
    <t>縁下　力</t>
    <phoneticPr fontId="4"/>
  </si>
  <si>
    <t>武田 一鉄</t>
    <phoneticPr fontId="4"/>
  </si>
  <si>
    <t>烏養 繋心</t>
    <phoneticPr fontId="4"/>
  </si>
  <si>
    <t>男</t>
    <rPh sb="0" eb="1">
      <t>オトコ</t>
    </rPh>
    <phoneticPr fontId="4"/>
  </si>
  <si>
    <t>高松市番町４丁目１−１０</t>
    <rPh sb="0" eb="2">
      <t>タカマツ</t>
    </rPh>
    <rPh sb="2" eb="3">
      <t>シ</t>
    </rPh>
    <rPh sb="3" eb="5">
      <t>バンチョウ</t>
    </rPh>
    <rPh sb="6" eb="8">
      <t>チョウメ</t>
    </rPh>
    <phoneticPr fontId="4"/>
  </si>
  <si>
    <t>2024年度   香川県中学生バレ－ボ－ル選手権大会</t>
    <rPh sb="21" eb="24">
      <t>センシュケン</t>
    </rPh>
    <rPh sb="24" eb="26">
      <t>タイカイ</t>
    </rPh>
    <phoneticPr fontId="4"/>
  </si>
  <si>
    <t>2024年度   香川県中学生バレ－ボ－ル強化大会</t>
    <rPh sb="12" eb="15">
      <t>チュウガクセイ</t>
    </rPh>
    <rPh sb="21" eb="23">
      <t>キョウカ</t>
    </rPh>
    <rPh sb="23" eb="25">
      <t>タイカイ</t>
    </rPh>
    <phoneticPr fontId="4"/>
  </si>
  <si>
    <t>2024年度   香川県中学生バレ－ボ－ル優勝大会</t>
    <rPh sb="21" eb="23">
      <t>ユウショウ</t>
    </rPh>
    <rPh sb="23" eb="25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</si>
</sst>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&quot;年&quot;m&quot;月&quot;d&quot;日&quot;;@"/>
    <numFmt numFmtId="178" formatCode="0_);[Red]\(0\)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2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20"/>
      <color rgb="FFFF0000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 applyProtection="1">
      <alignment horizontal="distributed" vertical="center" indent="1"/>
      <protection locked="0"/>
    </xf>
    <xf numFmtId="0" fontId="8" fillId="0" borderId="5" xfId="0" applyFont="1" applyBorder="1" applyAlignment="1" applyProtection="1">
      <alignment horizontal="distributed" vertical="center" indent="1"/>
      <protection locked="0"/>
    </xf>
    <xf numFmtId="0" fontId="9" fillId="0" borderId="5" xfId="0" applyFont="1" applyBorder="1" applyAlignment="1" applyProtection="1">
      <alignment horizontal="distributed" vertical="center" indent="1"/>
      <protection locked="0"/>
    </xf>
    <xf numFmtId="0" fontId="9" fillId="0" borderId="9" xfId="0" applyFont="1" applyBorder="1" applyAlignment="1" applyProtection="1">
      <alignment horizontal="distributed" vertical="center" indent="1"/>
      <protection locked="0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wrapText="1"/>
      <protection locked="0"/>
    </xf>
    <xf numFmtId="176" fontId="9" fillId="0" borderId="9" xfId="0" applyNumberFormat="1" applyFont="1" applyBorder="1" applyAlignment="1" applyProtection="1">
      <alignment horizontal="center" vertical="center" wrapText="1"/>
      <protection locked="0"/>
    </xf>
    <xf numFmtId="178" fontId="8" fillId="0" borderId="16" xfId="0" applyNumberFormat="1" applyFont="1" applyBorder="1" applyAlignment="1" applyProtection="1">
      <alignment horizontal="center" vertical="center" wrapText="1"/>
      <protection locked="0"/>
    </xf>
    <xf numFmtId="178" fontId="8" fillId="0" borderId="6" xfId="0" applyNumberFormat="1" applyFont="1" applyBorder="1" applyAlignment="1" applyProtection="1">
      <alignment horizontal="center" vertical="center" wrapText="1"/>
      <protection locked="0"/>
    </xf>
    <xf numFmtId="176" fontId="8" fillId="0" borderId="17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15" xfId="0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21" fillId="0" borderId="0" xfId="1" applyAlignment="1">
      <alignment horizontal="center" vertical="center"/>
    </xf>
    <xf numFmtId="0" fontId="24" fillId="2" borderId="1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24" fillId="4" borderId="1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6" fillId="0" borderId="0" xfId="0" applyFont="1" applyAlignment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176" fontId="8" fillId="0" borderId="16" xfId="0" applyNumberFormat="1" applyFont="1" applyBorder="1" applyAlignment="1" applyProtection="1">
      <alignment horizontal="center" vertical="center" wrapText="1"/>
      <protection locked="0"/>
    </xf>
    <xf numFmtId="176" fontId="8" fillId="0" borderId="6" xfId="0" applyNumberFormat="1" applyFont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>
      <alignment vertical="center"/>
    </xf>
    <xf numFmtId="0" fontId="8" fillId="0" borderId="2" xfId="0" applyFont="1" applyBorder="1" applyAlignment="1" applyProtection="1">
      <alignment horizontal="distributed" vertical="center" indent="1" shrinkToFit="1"/>
      <protection locked="0"/>
    </xf>
    <xf numFmtId="0" fontId="8" fillId="0" borderId="5" xfId="0" applyFont="1" applyBorder="1" applyAlignment="1" applyProtection="1">
      <alignment horizontal="distributed" vertical="center" indent="1" shrinkToFit="1"/>
      <protection locked="0"/>
    </xf>
    <xf numFmtId="0" fontId="9" fillId="0" borderId="5" xfId="0" applyFont="1" applyBorder="1" applyAlignment="1" applyProtection="1">
      <alignment horizontal="distributed" vertical="center" indent="1" shrinkToFit="1"/>
      <protection locked="0"/>
    </xf>
    <xf numFmtId="0" fontId="9" fillId="0" borderId="9" xfId="0" applyFont="1" applyBorder="1" applyAlignment="1" applyProtection="1">
      <alignment horizontal="distributed" vertical="center" indent="1" shrinkToFit="1"/>
      <protection locked="0"/>
    </xf>
    <xf numFmtId="0" fontId="5" fillId="0" borderId="0" xfId="0" applyFont="1">
      <alignment vertical="center"/>
    </xf>
    <xf numFmtId="0" fontId="31" fillId="0" borderId="0" xfId="0" applyFont="1" applyAlignment="1">
      <alignment horizontal="left" vertical="top"/>
    </xf>
    <xf numFmtId="0" fontId="24" fillId="4" borderId="25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33" fillId="6" borderId="14" xfId="0" applyFont="1" applyFill="1" applyBorder="1" applyAlignment="1" applyProtection="1">
      <alignment horizontal="center" vertical="center"/>
      <protection locked="0"/>
    </xf>
    <xf numFmtId="0" fontId="2" fillId="0" borderId="0" xfId="2" applyAlignment="1">
      <alignment horizontal="center" vertical="center" shrinkToFit="1"/>
    </xf>
    <xf numFmtId="0" fontId="2" fillId="0" borderId="0" xfId="2">
      <alignment vertical="center"/>
    </xf>
    <xf numFmtId="0" fontId="2" fillId="0" borderId="0" xfId="2" applyAlignment="1">
      <alignment vertical="center" shrinkToFit="1"/>
    </xf>
    <xf numFmtId="0" fontId="35" fillId="0" borderId="15" xfId="2" applyFont="1" applyBorder="1" applyAlignment="1">
      <alignment horizontal="center" vertical="center" shrinkToFit="1"/>
    </xf>
    <xf numFmtId="0" fontId="2" fillId="0" borderId="32" xfId="2" applyBorder="1" applyAlignment="1">
      <alignment vertical="center" shrinkToFit="1"/>
    </xf>
    <xf numFmtId="0" fontId="2" fillId="0" borderId="33" xfId="2" applyBorder="1">
      <alignment vertical="center"/>
    </xf>
    <xf numFmtId="0" fontId="2" fillId="0" borderId="34" xfId="2" applyBorder="1">
      <alignment vertical="center"/>
    </xf>
    <xf numFmtId="0" fontId="38" fillId="0" borderId="0" xfId="0" applyFont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0" fontId="2" fillId="0" borderId="15" xfId="2" applyBorder="1" applyAlignment="1">
      <alignment horizontal="center" vertical="center" shrinkToFit="1"/>
    </xf>
    <xf numFmtId="0" fontId="43" fillId="0" borderId="0" xfId="0" applyFont="1">
      <alignment vertical="center"/>
    </xf>
    <xf numFmtId="0" fontId="24" fillId="4" borderId="25" xfId="0" applyFont="1" applyFill="1" applyBorder="1" applyAlignment="1" applyProtection="1">
      <alignment horizontal="center" vertical="center" shrinkToFit="1"/>
      <protection locked="0"/>
    </xf>
    <xf numFmtId="0" fontId="24" fillId="4" borderId="5" xfId="0" applyFont="1" applyFill="1" applyBorder="1" applyAlignment="1" applyProtection="1">
      <alignment horizontal="center" vertical="center" shrinkToFit="1"/>
      <protection locked="0"/>
    </xf>
    <xf numFmtId="0" fontId="24" fillId="4" borderId="26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25" fillId="3" borderId="27" xfId="0" applyFont="1" applyFill="1" applyBorder="1" applyAlignment="1">
      <alignment horizontal="left" vertical="center" shrinkToFit="1"/>
    </xf>
    <xf numFmtId="0" fontId="25" fillId="3" borderId="28" xfId="0" applyFont="1" applyFill="1" applyBorder="1" applyAlignment="1">
      <alignment horizontal="left" vertical="center" shrinkToFit="1"/>
    </xf>
    <xf numFmtId="0" fontId="25" fillId="3" borderId="29" xfId="0" applyFont="1" applyFill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shrinkToFit="1"/>
    </xf>
    <xf numFmtId="0" fontId="27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distributed" vertical="center" wrapText="1" indent="1"/>
    </xf>
    <xf numFmtId="0" fontId="7" fillId="0" borderId="21" xfId="0" applyFont="1" applyBorder="1" applyAlignment="1">
      <alignment horizontal="distributed" vertical="center" wrapText="1" indent="1"/>
    </xf>
    <xf numFmtId="0" fontId="8" fillId="0" borderId="23" xfId="0" applyFont="1" applyBorder="1" applyAlignment="1" applyProtection="1">
      <alignment horizontal="distributed" vertical="center" indent="1"/>
      <protection locked="0"/>
    </xf>
    <xf numFmtId="0" fontId="8" fillId="0" borderId="24" xfId="0" applyFont="1" applyBorder="1" applyAlignment="1" applyProtection="1">
      <alignment horizontal="distributed" vertical="center" indent="1"/>
      <protection locked="0"/>
    </xf>
    <xf numFmtId="0" fontId="8" fillId="0" borderId="3" xfId="0" applyFont="1" applyBorder="1" applyAlignment="1" applyProtection="1">
      <alignment horizontal="distributed" vertical="center" indent="1"/>
      <protection locked="0"/>
    </xf>
    <xf numFmtId="0" fontId="8" fillId="0" borderId="22" xfId="0" applyFont="1" applyBorder="1" applyAlignment="1" applyProtection="1">
      <alignment horizontal="distributed" vertical="center" inden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shrinkToFit="1"/>
    </xf>
    <xf numFmtId="0" fontId="26" fillId="0" borderId="0" xfId="0" applyFont="1" applyAlignment="1">
      <alignment horizontal="distributed" vertical="center" shrinkToFit="1"/>
    </xf>
    <xf numFmtId="0" fontId="3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8" fillId="0" borderId="7" xfId="0" applyFont="1" applyBorder="1" applyAlignment="1" applyProtection="1">
      <alignment horizontal="distributed" vertical="center" indent="1"/>
      <protection locked="0"/>
    </xf>
    <xf numFmtId="0" fontId="8" fillId="0" borderId="30" xfId="0" applyFont="1" applyBorder="1" applyAlignment="1" applyProtection="1">
      <alignment horizontal="distributed" vertical="center" indent="1"/>
      <protection locked="0"/>
    </xf>
    <xf numFmtId="0" fontId="37" fillId="0" borderId="0" xfId="2" applyFont="1" applyAlignment="1">
      <alignment horizontal="left" vertical="center" wrapText="1"/>
    </xf>
    <xf numFmtId="0" fontId="37" fillId="0" borderId="0" xfId="2" applyFont="1" applyAlignment="1">
      <alignment horizontal="left" vertical="center"/>
    </xf>
    <xf numFmtId="0" fontId="2" fillId="0" borderId="15" xfId="2" applyBorder="1" applyAlignment="1">
      <alignment horizontal="center" vertical="center" shrinkToFit="1"/>
    </xf>
    <xf numFmtId="0" fontId="2" fillId="0" borderId="15" xfId="2" applyBorder="1" applyAlignment="1">
      <alignment horizontal="left" wrapText="1" indent="2" shrinkToFit="1"/>
    </xf>
    <xf numFmtId="0" fontId="1" fillId="0" borderId="0" xfId="2" applyFont="1" applyAlignment="1">
      <alignment horizontal="center" vertical="center"/>
    </xf>
    <xf numFmtId="0" fontId="36" fillId="0" borderId="25" xfId="2" applyFont="1" applyBorder="1" applyAlignment="1">
      <alignment horizontal="center" vertical="center"/>
    </xf>
    <xf numFmtId="0" fontId="36" fillId="0" borderId="5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/>
    </xf>
    <xf numFmtId="0" fontId="2" fillId="0" borderId="15" xfId="2" applyBorder="1" applyAlignment="1">
      <alignment horizontal="right" wrapText="1" indent="2" shrinkToFi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top" shrinkToFit="1"/>
    </xf>
  </cellXfs>
  <cellStyles count="3">
    <cellStyle name="ハイパーリンク" xfId="1" builtinId="8"/>
    <cellStyle name="標準" xfId="0" builtinId="0"/>
    <cellStyle name="標準 2" xfId="2" xr:uid="{604B458E-441C-457A-804C-F8627E74E326}"/>
  </cellStyles>
  <dxfs count="47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rgb="FFFFFF66"/>
      </font>
      <fill>
        <patternFill>
          <fgColor rgb="FFFFFF75"/>
          <bgColor rgb="FFFFFF66"/>
        </patternFill>
      </fill>
    </dxf>
    <dxf>
      <font>
        <color rgb="FFFFFF99"/>
      </font>
    </dxf>
  </dxfs>
  <tableStyles count="0" defaultTableStyle="TableStyleMedium9" defaultPivotStyle="PivotStyleLight16"/>
  <colors>
    <mruColors>
      <color rgb="FFFFFF99"/>
      <color rgb="FFFFFF75"/>
      <color rgb="FFFFFF66"/>
      <color rgb="FF006600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2823;&#20250;&#30003;&#36796;!A1"/><Relationship Id="rId2" Type="http://schemas.openxmlformats.org/officeDocument/2006/relationships/hyperlink" Target="http://www.kagawava.com/jhs/entry" TargetMode="External"/><Relationship Id="rId1" Type="http://schemas.openxmlformats.org/officeDocument/2006/relationships/hyperlink" Target="https://jvamrs.jp/" TargetMode="External"/><Relationship Id="rId4" Type="http://schemas.openxmlformats.org/officeDocument/2006/relationships/hyperlink" Target="#U14&#22823;&#20250;&#30003;&#36796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gawava.com/jhs/entry" TargetMode="External"/><Relationship Id="rId2" Type="http://schemas.openxmlformats.org/officeDocument/2006/relationships/hyperlink" Target="https://jvamrs.jp/" TargetMode="External"/><Relationship Id="rId1" Type="http://schemas.openxmlformats.org/officeDocument/2006/relationships/hyperlink" Target="#&#22522;&#26412;&#24773;&#22577;!A1"/><Relationship Id="rId4" Type="http://schemas.openxmlformats.org/officeDocument/2006/relationships/hyperlink" Target="#&#22823;&#20250;2&#26085;&#30446;&#29992;&#36984;&#25163;&#19968;&#35239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gawava.com/jhs/entry" TargetMode="External"/><Relationship Id="rId2" Type="http://schemas.openxmlformats.org/officeDocument/2006/relationships/hyperlink" Target="#&#22823;&#20250;&#30003;&#36796;!A1"/><Relationship Id="rId1" Type="http://schemas.openxmlformats.org/officeDocument/2006/relationships/hyperlink" Target="https://jvamrs.j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46627</xdr:colOff>
      <xdr:row>21</xdr:row>
      <xdr:rowOff>55562</xdr:rowOff>
    </xdr:from>
    <xdr:to>
      <xdr:col>3</xdr:col>
      <xdr:colOff>1486897</xdr:colOff>
      <xdr:row>23</xdr:row>
      <xdr:rowOff>153987</xdr:rowOff>
    </xdr:to>
    <xdr:sp macro="" textlink="">
      <xdr:nvSpPr>
        <xdr:cNvPr id="2" name="角丸四角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66227" y="6056312"/>
          <a:ext cx="1440270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200" b="1"/>
            <a:t>加入選手一覧出力</a:t>
          </a:r>
        </a:p>
      </xdr:txBody>
    </xdr:sp>
    <xdr:clientData/>
  </xdr:twoCellAnchor>
  <xdr:twoCellAnchor>
    <xdr:from>
      <xdr:col>4</xdr:col>
      <xdr:colOff>149225</xdr:colOff>
      <xdr:row>21</xdr:row>
      <xdr:rowOff>63500</xdr:rowOff>
    </xdr:from>
    <xdr:to>
      <xdr:col>5</xdr:col>
      <xdr:colOff>1539875</xdr:colOff>
      <xdr:row>23</xdr:row>
      <xdr:rowOff>142875</xdr:rowOff>
    </xdr:to>
    <xdr:sp macro="" textlink="">
      <xdr:nvSpPr>
        <xdr:cNvPr id="3" name="角丸四角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19825" y="6064250"/>
          <a:ext cx="3041650" cy="42227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加入選手一覧出力手順・見本</a:t>
          </a:r>
        </a:p>
      </xdr:txBody>
    </xdr:sp>
    <xdr:clientData/>
  </xdr:twoCellAnchor>
  <xdr:twoCellAnchor>
    <xdr:from>
      <xdr:col>2</xdr:col>
      <xdr:colOff>283648</xdr:colOff>
      <xdr:row>21</xdr:row>
      <xdr:rowOff>53975</xdr:rowOff>
    </xdr:from>
    <xdr:to>
      <xdr:col>2</xdr:col>
      <xdr:colOff>1600200</xdr:colOff>
      <xdr:row>23</xdr:row>
      <xdr:rowOff>152400</xdr:rowOff>
    </xdr:to>
    <xdr:sp macro="" textlink="">
      <xdr:nvSpPr>
        <xdr:cNvPr id="5" name="角丸四角形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36348" y="6054725"/>
          <a:ext cx="1316552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選手入力</a:t>
          </a:r>
        </a:p>
      </xdr:txBody>
    </xdr:sp>
    <xdr:clientData/>
  </xdr:twoCellAnchor>
  <xdr:twoCellAnchor>
    <xdr:from>
      <xdr:col>6</xdr:col>
      <xdr:colOff>473583</xdr:colOff>
      <xdr:row>67</xdr:row>
      <xdr:rowOff>22225</xdr:rowOff>
    </xdr:from>
    <xdr:to>
      <xdr:col>7</xdr:col>
      <xdr:colOff>1314242</xdr:colOff>
      <xdr:row>69</xdr:row>
      <xdr:rowOff>117475</xdr:rowOff>
    </xdr:to>
    <xdr:sp macro="" textlink="">
      <xdr:nvSpPr>
        <xdr:cNvPr id="6" name="角丸四角形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065133" y="13287375"/>
          <a:ext cx="2244009" cy="42545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 b="1"/>
            <a:t>U14</a:t>
          </a:r>
          <a:r>
            <a:rPr kumimoji="1" lang="ja-JP" altLang="en-US" sz="1400" b="1"/>
            <a:t>申込シート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446316</xdr:colOff>
      <xdr:row>24</xdr:row>
      <xdr:rowOff>245800</xdr:rowOff>
    </xdr:from>
    <xdr:to>
      <xdr:col>13</xdr:col>
      <xdr:colOff>556450</xdr:colOff>
      <xdr:row>37</xdr:row>
      <xdr:rowOff>132028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3A16C2F-42B1-9061-46A5-C14AD7A88695}"/>
            </a:ext>
          </a:extLst>
        </xdr:cNvPr>
        <xdr:cNvGrpSpPr/>
      </xdr:nvGrpSpPr>
      <xdr:grpSpPr>
        <a:xfrm>
          <a:off x="6484589" y="7623345"/>
          <a:ext cx="2603952" cy="2507047"/>
          <a:chOff x="6609785" y="149225"/>
          <a:chExt cx="2607800" cy="2487083"/>
        </a:xfrm>
      </xdr:grpSpPr>
      <xdr:sp macro="" textlink="">
        <xdr:nvSpPr>
          <xdr:cNvPr id="10" name="角丸四角形 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6609785" y="819338"/>
            <a:ext cx="1619002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基本情報へ戻る</a:t>
            </a:r>
          </a:p>
        </xdr:txBody>
      </xdr:sp>
      <xdr:sp macro="" textlink="">
        <xdr:nvSpPr>
          <xdr:cNvPr id="2" name="角丸四角形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593A17-603B-A58E-DF24-2D3BCD6275FB}"/>
              </a:ext>
            </a:extLst>
          </xdr:cNvPr>
          <xdr:cNvSpPr/>
        </xdr:nvSpPr>
        <xdr:spPr>
          <a:xfrm>
            <a:off x="6609785" y="1489451"/>
            <a:ext cx="1739030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</a:t>
            </a:r>
          </a:p>
        </xdr:txBody>
      </xdr:sp>
      <xdr:sp macro="" textlink="">
        <xdr:nvSpPr>
          <xdr:cNvPr id="3" name="角丸四角形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249B52-ED58-64E5-B44E-E2A958BB4B23}"/>
              </a:ext>
            </a:extLst>
          </xdr:cNvPr>
          <xdr:cNvSpPr/>
        </xdr:nvSpPr>
        <xdr:spPr>
          <a:xfrm>
            <a:off x="6609785" y="2159563"/>
            <a:ext cx="2607800" cy="47674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加入選手一覧出力手順・見本</a:t>
            </a:r>
          </a:p>
        </xdr:txBody>
      </xdr:sp>
      <xdr:sp macro="" textlink="">
        <xdr:nvSpPr>
          <xdr:cNvPr id="6" name="角丸四角形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B6FE757-C484-8123-0D51-698EAE13930A}"/>
              </a:ext>
            </a:extLst>
          </xdr:cNvPr>
          <xdr:cNvSpPr/>
        </xdr:nvSpPr>
        <xdr:spPr>
          <a:xfrm>
            <a:off x="6609785" y="149225"/>
            <a:ext cx="2412999" cy="473578"/>
          </a:xfrm>
          <a:prstGeom prst="roundRect">
            <a:avLst/>
          </a:prstGeom>
          <a:gradFill>
            <a:gsLst>
              <a:gs pos="0">
                <a:schemeClr val="accent5">
                  <a:lumMod val="75000"/>
                </a:schemeClr>
              </a:gs>
              <a:gs pos="35000">
                <a:schemeClr val="accent5">
                  <a:lumMod val="40000"/>
                  <a:lumOff val="60000"/>
                </a:schemeClr>
              </a:gs>
              <a:gs pos="100000">
                <a:schemeClr val="accent5">
                  <a:lumMod val="20000"/>
                  <a:lumOff val="80000"/>
                </a:schemeClr>
              </a:gs>
            </a:gsLst>
          </a:gradFill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記録用選手一覧印刷へ</a:t>
            </a:r>
          </a:p>
        </xdr:txBody>
      </xdr:sp>
    </xdr:grpSp>
    <xdr:clientData/>
  </xdr:twoCellAnchor>
  <xdr:twoCellAnchor>
    <xdr:from>
      <xdr:col>9</xdr:col>
      <xdr:colOff>315622</xdr:colOff>
      <xdr:row>21</xdr:row>
      <xdr:rowOff>207819</xdr:rowOff>
    </xdr:from>
    <xdr:to>
      <xdr:col>13</xdr:col>
      <xdr:colOff>466435</xdr:colOff>
      <xdr:row>24</xdr:row>
      <xdr:rowOff>117983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F22579-5B67-00F5-4BBB-13E93E914C60}"/>
            </a:ext>
          </a:extLst>
        </xdr:cNvPr>
        <xdr:cNvSpPr txBox="1"/>
      </xdr:nvSpPr>
      <xdr:spPr>
        <a:xfrm>
          <a:off x="6931167" y="6604001"/>
          <a:ext cx="2875541" cy="87998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記録用選手一覧を印刷して、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大会会場でご提出ください。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↓↓↓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1056269</xdr:colOff>
      <xdr:row>3</xdr:row>
      <xdr:rowOff>101233</xdr:rowOff>
    </xdr:from>
    <xdr:to>
      <xdr:col>1</xdr:col>
      <xdr:colOff>1300605</xdr:colOff>
      <xdr:row>3</xdr:row>
      <xdr:rowOff>353233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71B6517-6B13-4DDF-8C5C-2EDD94A0DDB8}"/>
            </a:ext>
          </a:extLst>
        </xdr:cNvPr>
        <xdr:cNvSpPr/>
      </xdr:nvSpPr>
      <xdr:spPr>
        <a:xfrm>
          <a:off x="1406293" y="100881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8113</xdr:colOff>
      <xdr:row>19</xdr:row>
      <xdr:rowOff>100720</xdr:rowOff>
    </xdr:from>
    <xdr:to>
      <xdr:col>0</xdr:col>
      <xdr:colOff>260113</xdr:colOff>
      <xdr:row>19</xdr:row>
      <xdr:rowOff>352720</xdr:rowOff>
    </xdr:to>
    <xdr:sp macro="" textlink="">
      <xdr:nvSpPr>
        <xdr:cNvPr id="23" name="円/楕円 1">
          <a:extLst>
            <a:ext uri="{FF2B5EF4-FFF2-40B4-BE49-F238E27FC236}">
              <a16:creationId xmlns:a16="http://schemas.microsoft.com/office/drawing/2014/main" id="{AEB5489B-D6C9-4A40-8875-CC63005E66AE}"/>
            </a:ext>
          </a:extLst>
        </xdr:cNvPr>
        <xdr:cNvSpPr/>
      </xdr:nvSpPr>
      <xdr:spPr>
        <a:xfrm>
          <a:off x="8113" y="410778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1056269</xdr:colOff>
      <xdr:row>3</xdr:row>
      <xdr:rowOff>101233</xdr:rowOff>
    </xdr:from>
    <xdr:to>
      <xdr:col>4</xdr:col>
      <xdr:colOff>1300605</xdr:colOff>
      <xdr:row>3</xdr:row>
      <xdr:rowOff>353233</xdr:rowOff>
    </xdr:to>
    <xdr:sp macro="" textlink="">
      <xdr:nvSpPr>
        <xdr:cNvPr id="32" name="円/楕円 1">
          <a:extLst>
            <a:ext uri="{FF2B5EF4-FFF2-40B4-BE49-F238E27FC236}">
              <a16:creationId xmlns:a16="http://schemas.microsoft.com/office/drawing/2014/main" id="{63B98F09-94D5-48D2-8DF8-B8ED070E4B04}"/>
            </a:ext>
          </a:extLst>
        </xdr:cNvPr>
        <xdr:cNvSpPr/>
      </xdr:nvSpPr>
      <xdr:spPr>
        <a:xfrm>
          <a:off x="3367049" y="100881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1056269</xdr:colOff>
      <xdr:row>3</xdr:row>
      <xdr:rowOff>101233</xdr:rowOff>
    </xdr:from>
    <xdr:to>
      <xdr:col>7</xdr:col>
      <xdr:colOff>1300605</xdr:colOff>
      <xdr:row>3</xdr:row>
      <xdr:rowOff>353233</xdr:rowOff>
    </xdr:to>
    <xdr:sp macro="" textlink="">
      <xdr:nvSpPr>
        <xdr:cNvPr id="33" name="円/楕円 1">
          <a:extLst>
            <a:ext uri="{FF2B5EF4-FFF2-40B4-BE49-F238E27FC236}">
              <a16:creationId xmlns:a16="http://schemas.microsoft.com/office/drawing/2014/main" id="{93B3AF6F-2D5E-47A5-A6CD-8061274CDFA9}"/>
            </a:ext>
          </a:extLst>
        </xdr:cNvPr>
        <xdr:cNvSpPr/>
      </xdr:nvSpPr>
      <xdr:spPr>
        <a:xfrm>
          <a:off x="5327806" y="100881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8389</xdr:colOff>
      <xdr:row>19</xdr:row>
      <xdr:rowOff>100720</xdr:rowOff>
    </xdr:from>
    <xdr:to>
      <xdr:col>3</xdr:col>
      <xdr:colOff>260389</xdr:colOff>
      <xdr:row>19</xdr:row>
      <xdr:rowOff>352720</xdr:rowOff>
    </xdr:to>
    <xdr:sp macro="" textlink="">
      <xdr:nvSpPr>
        <xdr:cNvPr id="34" name="円/楕円 1">
          <a:extLst>
            <a:ext uri="{FF2B5EF4-FFF2-40B4-BE49-F238E27FC236}">
              <a16:creationId xmlns:a16="http://schemas.microsoft.com/office/drawing/2014/main" id="{A313139D-0496-4DEB-8433-CA09F48AC941}"/>
            </a:ext>
          </a:extLst>
        </xdr:cNvPr>
        <xdr:cNvSpPr/>
      </xdr:nvSpPr>
      <xdr:spPr>
        <a:xfrm>
          <a:off x="1996596" y="410778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8665</xdr:colOff>
      <xdr:row>19</xdr:row>
      <xdr:rowOff>100720</xdr:rowOff>
    </xdr:from>
    <xdr:to>
      <xdr:col>6</xdr:col>
      <xdr:colOff>260665</xdr:colOff>
      <xdr:row>19</xdr:row>
      <xdr:rowOff>352720</xdr:rowOff>
    </xdr:to>
    <xdr:sp macro="" textlink="">
      <xdr:nvSpPr>
        <xdr:cNvPr id="35" name="円/楕円 1">
          <a:extLst>
            <a:ext uri="{FF2B5EF4-FFF2-40B4-BE49-F238E27FC236}">
              <a16:creationId xmlns:a16="http://schemas.microsoft.com/office/drawing/2014/main" id="{6753AEF2-A991-4ECD-B739-6E83A5C93835}"/>
            </a:ext>
          </a:extLst>
        </xdr:cNvPr>
        <xdr:cNvSpPr/>
      </xdr:nvSpPr>
      <xdr:spPr>
        <a:xfrm>
          <a:off x="3985079" y="410778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1056269</xdr:colOff>
      <xdr:row>3</xdr:row>
      <xdr:rowOff>101233</xdr:rowOff>
    </xdr:from>
    <xdr:to>
      <xdr:col>10</xdr:col>
      <xdr:colOff>1300605</xdr:colOff>
      <xdr:row>3</xdr:row>
      <xdr:rowOff>353233</xdr:rowOff>
    </xdr:to>
    <xdr:sp macro="" textlink="">
      <xdr:nvSpPr>
        <xdr:cNvPr id="38" name="円/楕円 1">
          <a:extLst>
            <a:ext uri="{FF2B5EF4-FFF2-40B4-BE49-F238E27FC236}">
              <a16:creationId xmlns:a16="http://schemas.microsoft.com/office/drawing/2014/main" id="{91E85C0D-1537-4DDA-8C01-374B6005DA7B}"/>
            </a:ext>
          </a:extLst>
        </xdr:cNvPr>
        <xdr:cNvSpPr/>
      </xdr:nvSpPr>
      <xdr:spPr>
        <a:xfrm>
          <a:off x="7288562" y="100881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1056269</xdr:colOff>
      <xdr:row>3</xdr:row>
      <xdr:rowOff>101233</xdr:rowOff>
    </xdr:from>
    <xdr:to>
      <xdr:col>13</xdr:col>
      <xdr:colOff>1300605</xdr:colOff>
      <xdr:row>3</xdr:row>
      <xdr:rowOff>353233</xdr:rowOff>
    </xdr:to>
    <xdr:sp macro="" textlink="">
      <xdr:nvSpPr>
        <xdr:cNvPr id="39" name="円/楕円 1">
          <a:extLst>
            <a:ext uri="{FF2B5EF4-FFF2-40B4-BE49-F238E27FC236}">
              <a16:creationId xmlns:a16="http://schemas.microsoft.com/office/drawing/2014/main" id="{7674EE81-5093-4FF0-B703-373BEC77CA20}"/>
            </a:ext>
          </a:extLst>
        </xdr:cNvPr>
        <xdr:cNvSpPr/>
      </xdr:nvSpPr>
      <xdr:spPr>
        <a:xfrm>
          <a:off x="9249318" y="100881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8941</xdr:colOff>
      <xdr:row>19</xdr:row>
      <xdr:rowOff>100720</xdr:rowOff>
    </xdr:from>
    <xdr:to>
      <xdr:col>9</xdr:col>
      <xdr:colOff>260941</xdr:colOff>
      <xdr:row>19</xdr:row>
      <xdr:rowOff>352720</xdr:rowOff>
    </xdr:to>
    <xdr:sp macro="" textlink="">
      <xdr:nvSpPr>
        <xdr:cNvPr id="40" name="円/楕円 1">
          <a:extLst>
            <a:ext uri="{FF2B5EF4-FFF2-40B4-BE49-F238E27FC236}">
              <a16:creationId xmlns:a16="http://schemas.microsoft.com/office/drawing/2014/main" id="{1879A4D4-BBB5-4CCC-A3D4-2660B9BFFB5A}"/>
            </a:ext>
          </a:extLst>
        </xdr:cNvPr>
        <xdr:cNvSpPr/>
      </xdr:nvSpPr>
      <xdr:spPr>
        <a:xfrm>
          <a:off x="5973562" y="410778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9217</xdr:colOff>
      <xdr:row>19</xdr:row>
      <xdr:rowOff>100720</xdr:rowOff>
    </xdr:from>
    <xdr:to>
      <xdr:col>12</xdr:col>
      <xdr:colOff>261217</xdr:colOff>
      <xdr:row>19</xdr:row>
      <xdr:rowOff>352720</xdr:rowOff>
    </xdr:to>
    <xdr:sp macro="" textlink="">
      <xdr:nvSpPr>
        <xdr:cNvPr id="41" name="円/楕円 1">
          <a:extLst>
            <a:ext uri="{FF2B5EF4-FFF2-40B4-BE49-F238E27FC236}">
              <a16:creationId xmlns:a16="http://schemas.microsoft.com/office/drawing/2014/main" id="{0A4BEFA3-2689-4A02-9AA2-ED586845BAB1}"/>
            </a:ext>
          </a:extLst>
        </xdr:cNvPr>
        <xdr:cNvSpPr/>
      </xdr:nvSpPr>
      <xdr:spPr>
        <a:xfrm>
          <a:off x="7962045" y="410778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14</xdr:col>
      <xdr:colOff>38140</xdr:colOff>
      <xdr:row>9</xdr:row>
      <xdr:rowOff>114300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915150" y="0"/>
          <a:ext cx="2273340" cy="2336800"/>
          <a:chOff x="7252193" y="495300"/>
          <a:chExt cx="2476540" cy="2324100"/>
        </a:xfrm>
      </xdr:grpSpPr>
      <xdr:sp macro="" textlink="">
        <xdr:nvSpPr>
          <xdr:cNvPr id="3" name="角丸四角形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252193" y="1758950"/>
            <a:ext cx="1656000" cy="42862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</a:t>
            </a:r>
          </a:p>
        </xdr:txBody>
      </xdr:sp>
      <xdr:sp macro="" textlink="">
        <xdr:nvSpPr>
          <xdr:cNvPr id="4" name="角丸四角形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252193" y="495300"/>
            <a:ext cx="1539188" cy="42862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基本情報へ戻る</a:t>
            </a:r>
          </a:p>
        </xdr:txBody>
      </xdr:sp>
      <xdr:sp macro="" textlink="">
        <xdr:nvSpPr>
          <xdr:cNvPr id="5" name="角丸四角形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252193" y="1127125"/>
            <a:ext cx="1544410" cy="42862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大会申込</a:t>
            </a:r>
          </a:p>
        </xdr:txBody>
      </xdr:sp>
      <xdr:sp macro="" textlink="">
        <xdr:nvSpPr>
          <xdr:cNvPr id="6" name="角丸四角形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252193" y="2390775"/>
            <a:ext cx="2476540" cy="42862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加入選手一覧出力手順・見本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5"/>
  <sheetViews>
    <sheetView topLeftCell="A25" workbookViewId="0">
      <selection activeCell="C47" sqref="C47"/>
    </sheetView>
  </sheetViews>
  <sheetFormatPr defaultColWidth="9" defaultRowHeight="13"/>
  <cols>
    <col min="1" max="1" width="48.1796875" bestFit="1" customWidth="1"/>
    <col min="2" max="3" width="5.1796875" bestFit="1" customWidth="1"/>
    <col min="4" max="4" width="5.1796875" customWidth="1"/>
    <col min="5" max="5" width="9" bestFit="1" customWidth="1"/>
    <col min="6" max="6" width="31.81640625" bestFit="1" customWidth="1"/>
    <col min="7" max="7" width="15.08984375" bestFit="1" customWidth="1"/>
    <col min="8" max="8" width="24.36328125" bestFit="1" customWidth="1"/>
    <col min="9" max="9" width="13.90625" bestFit="1" customWidth="1"/>
    <col min="11" max="21" width="18.1796875" customWidth="1"/>
    <col min="22" max="22" width="44.08984375" bestFit="1" customWidth="1"/>
    <col min="23" max="23" width="12.6328125" bestFit="1" customWidth="1"/>
    <col min="24" max="24" width="26.08984375" bestFit="1" customWidth="1"/>
    <col min="25" max="25" width="18.08984375" bestFit="1" customWidth="1"/>
    <col min="26" max="257" width="50.1796875" customWidth="1"/>
  </cols>
  <sheetData>
    <row r="1" spans="1:26">
      <c r="A1" t="s">
        <v>42</v>
      </c>
      <c r="B1" t="s">
        <v>45</v>
      </c>
      <c r="C1" t="s">
        <v>46</v>
      </c>
      <c r="E1" s="36" t="s">
        <v>284</v>
      </c>
      <c r="F1" t="s">
        <v>47</v>
      </c>
      <c r="G1" t="s">
        <v>272</v>
      </c>
      <c r="H1" s="36" t="s">
        <v>113</v>
      </c>
      <c r="I1" s="36" t="s">
        <v>114</v>
      </c>
      <c r="J1" s="36" t="s">
        <v>371</v>
      </c>
      <c r="V1" s="36"/>
      <c r="Z1" s="36"/>
    </row>
    <row r="2" spans="1:26">
      <c r="A2" t="s">
        <v>435</v>
      </c>
      <c r="B2" t="s">
        <v>18</v>
      </c>
      <c r="C2" t="s">
        <v>47</v>
      </c>
      <c r="D2">
        <v>1</v>
      </c>
      <c r="E2" t="s">
        <v>285</v>
      </c>
      <c r="F2" t="s">
        <v>54</v>
      </c>
      <c r="G2" t="s">
        <v>280</v>
      </c>
      <c r="H2" s="37" t="s">
        <v>267</v>
      </c>
      <c r="I2" s="36" t="s">
        <v>268</v>
      </c>
      <c r="J2">
        <v>1</v>
      </c>
      <c r="Z2" s="36"/>
    </row>
    <row r="3" spans="1:26">
      <c r="A3" t="s">
        <v>436</v>
      </c>
      <c r="B3" t="s">
        <v>19</v>
      </c>
      <c r="C3" t="s">
        <v>48</v>
      </c>
      <c r="D3">
        <v>2</v>
      </c>
      <c r="E3" t="s">
        <v>286</v>
      </c>
      <c r="F3" t="s">
        <v>55</v>
      </c>
      <c r="G3" s="34" t="s">
        <v>271</v>
      </c>
      <c r="H3" s="37" t="s">
        <v>115</v>
      </c>
      <c r="I3" s="36" t="s">
        <v>116</v>
      </c>
      <c r="J3">
        <v>2</v>
      </c>
      <c r="V3" s="38"/>
      <c r="W3" s="38"/>
      <c r="X3" s="38"/>
      <c r="Y3" s="38"/>
      <c r="Z3" s="38"/>
    </row>
    <row r="4" spans="1:26">
      <c r="A4" t="s">
        <v>437</v>
      </c>
      <c r="C4" t="s">
        <v>49</v>
      </c>
      <c r="D4">
        <v>3</v>
      </c>
      <c r="E4" t="s">
        <v>287</v>
      </c>
      <c r="F4" t="s">
        <v>56</v>
      </c>
      <c r="G4" s="34" t="s">
        <v>117</v>
      </c>
      <c r="H4" s="37" t="s">
        <v>118</v>
      </c>
      <c r="I4" s="36" t="s">
        <v>119</v>
      </c>
      <c r="J4">
        <v>3</v>
      </c>
      <c r="V4" s="36"/>
      <c r="W4" s="36"/>
      <c r="X4" s="36"/>
      <c r="Y4" s="36"/>
      <c r="Z4" s="36"/>
    </row>
    <row r="5" spans="1:26">
      <c r="C5" t="s">
        <v>50</v>
      </c>
      <c r="D5">
        <v>4</v>
      </c>
      <c r="E5" t="s">
        <v>288</v>
      </c>
      <c r="F5" t="s">
        <v>57</v>
      </c>
      <c r="G5" s="34" t="s">
        <v>120</v>
      </c>
      <c r="H5" s="37" t="s">
        <v>121</v>
      </c>
      <c r="I5" s="36" t="s">
        <v>122</v>
      </c>
      <c r="J5">
        <v>4</v>
      </c>
      <c r="Z5" s="36"/>
    </row>
    <row r="6" spans="1:26">
      <c r="C6" t="s">
        <v>51</v>
      </c>
      <c r="D6">
        <v>5</v>
      </c>
      <c r="E6" t="s">
        <v>289</v>
      </c>
      <c r="F6" t="s">
        <v>58</v>
      </c>
      <c r="G6" s="34" t="s">
        <v>123</v>
      </c>
      <c r="H6" s="37" t="s">
        <v>124</v>
      </c>
      <c r="I6" s="36" t="s">
        <v>125</v>
      </c>
      <c r="J6">
        <v>5</v>
      </c>
      <c r="Z6" s="36"/>
    </row>
    <row r="7" spans="1:26">
      <c r="C7" t="s">
        <v>52</v>
      </c>
      <c r="D7">
        <v>6</v>
      </c>
      <c r="E7" t="s">
        <v>290</v>
      </c>
      <c r="F7" t="s">
        <v>59</v>
      </c>
      <c r="G7" s="34" t="s">
        <v>126</v>
      </c>
      <c r="H7" s="37" t="s">
        <v>127</v>
      </c>
      <c r="I7" s="36" t="s">
        <v>128</v>
      </c>
      <c r="J7">
        <v>6</v>
      </c>
      <c r="Z7" s="36"/>
    </row>
    <row r="8" spans="1:26">
      <c r="C8" t="s">
        <v>53</v>
      </c>
      <c r="D8">
        <v>7</v>
      </c>
      <c r="E8" t="s">
        <v>291</v>
      </c>
      <c r="F8" t="s">
        <v>60</v>
      </c>
      <c r="G8" s="34" t="s">
        <v>129</v>
      </c>
      <c r="H8" s="37" t="s">
        <v>130</v>
      </c>
      <c r="I8" s="36" t="s">
        <v>131</v>
      </c>
      <c r="J8">
        <v>7</v>
      </c>
      <c r="Z8" s="36"/>
    </row>
    <row r="9" spans="1:26">
      <c r="E9" t="s">
        <v>292</v>
      </c>
      <c r="F9" t="s">
        <v>61</v>
      </c>
      <c r="G9" s="34" t="s">
        <v>132</v>
      </c>
      <c r="H9" s="37" t="s">
        <v>133</v>
      </c>
      <c r="I9" s="36" t="s">
        <v>134</v>
      </c>
      <c r="J9">
        <v>8</v>
      </c>
      <c r="Z9" s="36"/>
    </row>
    <row r="10" spans="1:26">
      <c r="E10" t="s">
        <v>293</v>
      </c>
      <c r="F10" t="s">
        <v>62</v>
      </c>
      <c r="G10" s="34" t="s">
        <v>135</v>
      </c>
      <c r="H10" s="37" t="s">
        <v>136</v>
      </c>
      <c r="I10" s="36" t="s">
        <v>137</v>
      </c>
      <c r="J10">
        <v>9</v>
      </c>
      <c r="Z10" s="36"/>
    </row>
    <row r="11" spans="1:26">
      <c r="E11" t="s">
        <v>294</v>
      </c>
      <c r="F11" t="s">
        <v>63</v>
      </c>
      <c r="G11" s="34" t="s">
        <v>138</v>
      </c>
      <c r="H11" s="37" t="s">
        <v>139</v>
      </c>
      <c r="I11" s="36" t="s">
        <v>140</v>
      </c>
      <c r="J11">
        <v>10</v>
      </c>
      <c r="Z11" s="36"/>
    </row>
    <row r="12" spans="1:26">
      <c r="E12" t="s">
        <v>295</v>
      </c>
      <c r="F12" t="s">
        <v>64</v>
      </c>
      <c r="G12" s="34" t="s">
        <v>141</v>
      </c>
      <c r="H12" s="37" t="s">
        <v>142</v>
      </c>
      <c r="I12" s="36" t="s">
        <v>143</v>
      </c>
      <c r="J12">
        <v>11</v>
      </c>
      <c r="Z12" s="36"/>
    </row>
    <row r="13" spans="1:26">
      <c r="E13" t="s">
        <v>296</v>
      </c>
      <c r="F13" t="s">
        <v>65</v>
      </c>
      <c r="G13" s="34" t="s">
        <v>144</v>
      </c>
      <c r="H13" s="37" t="s">
        <v>145</v>
      </c>
      <c r="I13" s="36" t="s">
        <v>146</v>
      </c>
      <c r="J13">
        <v>12</v>
      </c>
      <c r="Z13" s="36"/>
    </row>
    <row r="14" spans="1:26">
      <c r="E14" t="s">
        <v>297</v>
      </c>
      <c r="F14" t="s">
        <v>66</v>
      </c>
      <c r="G14" s="34" t="s">
        <v>147</v>
      </c>
      <c r="H14" s="37" t="s">
        <v>148</v>
      </c>
      <c r="I14" s="36" t="s">
        <v>149</v>
      </c>
      <c r="J14">
        <v>13</v>
      </c>
      <c r="Z14" s="36"/>
    </row>
    <row r="15" spans="1:26">
      <c r="E15" t="s">
        <v>298</v>
      </c>
      <c r="F15" t="s">
        <v>67</v>
      </c>
      <c r="G15" s="34" t="s">
        <v>150</v>
      </c>
      <c r="H15" s="37" t="s">
        <v>151</v>
      </c>
      <c r="I15" s="36" t="s">
        <v>152</v>
      </c>
      <c r="J15">
        <v>14</v>
      </c>
      <c r="Z15" s="36"/>
    </row>
    <row r="16" spans="1:26">
      <c r="E16" t="s">
        <v>299</v>
      </c>
      <c r="F16" t="s">
        <v>68</v>
      </c>
      <c r="G16" s="34" t="s">
        <v>153</v>
      </c>
      <c r="H16" s="37" t="s">
        <v>154</v>
      </c>
      <c r="I16" s="36" t="s">
        <v>155</v>
      </c>
      <c r="J16">
        <v>15</v>
      </c>
      <c r="Z16" s="36"/>
    </row>
    <row r="17" spans="5:26">
      <c r="E17" t="s">
        <v>300</v>
      </c>
      <c r="F17" t="s">
        <v>69</v>
      </c>
      <c r="G17" s="34" t="s">
        <v>156</v>
      </c>
      <c r="H17" s="37" t="s">
        <v>157</v>
      </c>
      <c r="I17" s="36" t="s">
        <v>158</v>
      </c>
      <c r="J17">
        <v>16</v>
      </c>
      <c r="Z17" s="36"/>
    </row>
    <row r="18" spans="5:26">
      <c r="E18" t="s">
        <v>301</v>
      </c>
      <c r="F18" t="s">
        <v>70</v>
      </c>
      <c r="G18" s="34" t="s">
        <v>159</v>
      </c>
      <c r="H18" s="37" t="s">
        <v>160</v>
      </c>
      <c r="I18" s="36" t="s">
        <v>161</v>
      </c>
      <c r="J18">
        <v>17</v>
      </c>
      <c r="Z18" s="36"/>
    </row>
    <row r="19" spans="5:26">
      <c r="E19" t="s">
        <v>302</v>
      </c>
      <c r="F19" t="s">
        <v>71</v>
      </c>
      <c r="G19" s="34" t="s">
        <v>162</v>
      </c>
      <c r="H19" s="37" t="s">
        <v>163</v>
      </c>
      <c r="I19" s="36" t="s">
        <v>164</v>
      </c>
      <c r="J19">
        <v>18</v>
      </c>
      <c r="Z19" s="36"/>
    </row>
    <row r="20" spans="5:26">
      <c r="E20" t="s">
        <v>303</v>
      </c>
      <c r="F20" t="s">
        <v>72</v>
      </c>
      <c r="G20" s="34" t="s">
        <v>165</v>
      </c>
      <c r="H20" s="37" t="s">
        <v>166</v>
      </c>
      <c r="I20" s="36" t="s">
        <v>167</v>
      </c>
      <c r="J20">
        <v>19</v>
      </c>
      <c r="Z20" s="36"/>
    </row>
    <row r="21" spans="5:26">
      <c r="E21" t="s">
        <v>304</v>
      </c>
      <c r="F21" t="s">
        <v>73</v>
      </c>
      <c r="G21" s="34" t="s">
        <v>168</v>
      </c>
      <c r="H21" s="37" t="s">
        <v>169</v>
      </c>
      <c r="I21" s="36" t="s">
        <v>170</v>
      </c>
      <c r="J21">
        <v>20</v>
      </c>
      <c r="Z21" s="36"/>
    </row>
    <row r="22" spans="5:26">
      <c r="E22" t="s">
        <v>305</v>
      </c>
      <c r="F22" t="s">
        <v>74</v>
      </c>
      <c r="G22" s="34" t="s">
        <v>171</v>
      </c>
      <c r="H22" s="37" t="s">
        <v>172</v>
      </c>
      <c r="I22" s="36" t="s">
        <v>173</v>
      </c>
      <c r="J22">
        <v>21</v>
      </c>
      <c r="Z22" s="36"/>
    </row>
    <row r="23" spans="5:26" ht="26">
      <c r="E23" t="s">
        <v>306</v>
      </c>
      <c r="F23" t="s">
        <v>75</v>
      </c>
      <c r="G23" s="34" t="s">
        <v>174</v>
      </c>
      <c r="H23" s="37" t="s">
        <v>175</v>
      </c>
      <c r="I23" s="36" t="s">
        <v>176</v>
      </c>
      <c r="J23">
        <v>22</v>
      </c>
      <c r="Z23" s="36"/>
    </row>
    <row r="24" spans="5:26">
      <c r="E24" t="s">
        <v>307</v>
      </c>
      <c r="F24" t="s">
        <v>281</v>
      </c>
      <c r="G24" t="s">
        <v>281</v>
      </c>
      <c r="H24" t="s">
        <v>282</v>
      </c>
      <c r="I24" t="s">
        <v>283</v>
      </c>
      <c r="J24">
        <v>23</v>
      </c>
      <c r="Z24" s="36"/>
    </row>
    <row r="25" spans="5:26">
      <c r="E25" t="s">
        <v>308</v>
      </c>
      <c r="F25" t="s">
        <v>76</v>
      </c>
      <c r="G25" s="34" t="s">
        <v>251</v>
      </c>
      <c r="H25" s="37" t="s">
        <v>347</v>
      </c>
      <c r="I25" s="36" t="s">
        <v>252</v>
      </c>
      <c r="J25">
        <v>24</v>
      </c>
      <c r="Z25" s="36"/>
    </row>
    <row r="26" spans="5:26">
      <c r="E26" t="s">
        <v>309</v>
      </c>
      <c r="F26" t="s">
        <v>77</v>
      </c>
      <c r="G26" s="34" t="s">
        <v>253</v>
      </c>
      <c r="H26" s="37" t="s">
        <v>346</v>
      </c>
      <c r="I26" s="36" t="s">
        <v>254</v>
      </c>
      <c r="J26">
        <v>25</v>
      </c>
      <c r="Z26" s="36"/>
    </row>
    <row r="27" spans="5:26">
      <c r="Z27" s="36"/>
    </row>
    <row r="28" spans="5:26">
      <c r="F28" t="s">
        <v>48</v>
      </c>
      <c r="Z28" s="36"/>
    </row>
    <row r="29" spans="5:26">
      <c r="E29" t="s">
        <v>310</v>
      </c>
      <c r="F29" t="s">
        <v>89</v>
      </c>
      <c r="G29" t="s">
        <v>273</v>
      </c>
      <c r="H29" s="37" t="s">
        <v>177</v>
      </c>
      <c r="I29" s="36" t="s">
        <v>178</v>
      </c>
      <c r="J29">
        <v>26</v>
      </c>
      <c r="V29" s="35"/>
    </row>
    <row r="30" spans="5:26">
      <c r="E30" t="s">
        <v>311</v>
      </c>
      <c r="F30" t="s">
        <v>90</v>
      </c>
      <c r="G30" s="34" t="s">
        <v>274</v>
      </c>
      <c r="H30" s="37" t="s">
        <v>179</v>
      </c>
      <c r="I30" s="36" t="s">
        <v>180</v>
      </c>
      <c r="J30">
        <v>27</v>
      </c>
      <c r="V30" s="38"/>
      <c r="W30" s="38"/>
      <c r="X30" s="38"/>
      <c r="Y30" s="38"/>
      <c r="Z30" s="38"/>
    </row>
    <row r="31" spans="5:26">
      <c r="E31" t="s">
        <v>312</v>
      </c>
      <c r="F31" t="s">
        <v>91</v>
      </c>
      <c r="G31" s="34" t="s">
        <v>275</v>
      </c>
      <c r="H31" s="37" t="s">
        <v>181</v>
      </c>
      <c r="I31" s="36" t="s">
        <v>182</v>
      </c>
      <c r="J31">
        <v>28</v>
      </c>
      <c r="V31" s="36"/>
      <c r="W31" s="36"/>
      <c r="X31" s="36"/>
      <c r="Y31" s="36"/>
      <c r="Z31" s="36"/>
    </row>
    <row r="32" spans="5:26">
      <c r="E32" t="s">
        <v>313</v>
      </c>
      <c r="F32" t="s">
        <v>92</v>
      </c>
      <c r="G32" s="34" t="s">
        <v>183</v>
      </c>
      <c r="H32" s="37" t="s">
        <v>184</v>
      </c>
      <c r="I32" s="36" t="s">
        <v>185</v>
      </c>
      <c r="J32">
        <v>29</v>
      </c>
      <c r="Z32" s="37"/>
    </row>
    <row r="33" spans="5:26">
      <c r="E33" t="s">
        <v>314</v>
      </c>
      <c r="F33" t="s">
        <v>93</v>
      </c>
      <c r="G33" s="34" t="s">
        <v>186</v>
      </c>
      <c r="H33" s="37" t="s">
        <v>187</v>
      </c>
      <c r="I33" s="36" t="s">
        <v>188</v>
      </c>
      <c r="J33">
        <v>30</v>
      </c>
      <c r="Z33" s="37"/>
    </row>
    <row r="34" spans="5:26">
      <c r="G34" s="34"/>
      <c r="H34" s="37"/>
      <c r="I34" s="36"/>
      <c r="Z34" s="37"/>
    </row>
    <row r="35" spans="5:26">
      <c r="G35" s="34"/>
      <c r="H35" s="37"/>
      <c r="I35" s="36"/>
      <c r="V35" s="34"/>
      <c r="W35" s="37"/>
      <c r="X35" s="37"/>
      <c r="Y35" s="37"/>
      <c r="Z35" s="37"/>
    </row>
    <row r="36" spans="5:26">
      <c r="F36" t="s">
        <v>49</v>
      </c>
      <c r="V36" s="37"/>
      <c r="W36" s="37"/>
      <c r="X36" s="37"/>
      <c r="Y36" s="37"/>
      <c r="Z36" s="37"/>
    </row>
    <row r="37" spans="5:26">
      <c r="E37" t="s">
        <v>315</v>
      </c>
      <c r="F37" t="s">
        <v>83</v>
      </c>
      <c r="G37" t="s">
        <v>80</v>
      </c>
      <c r="H37" s="37" t="s">
        <v>269</v>
      </c>
      <c r="I37" s="36" t="s">
        <v>270</v>
      </c>
      <c r="J37">
        <v>31</v>
      </c>
      <c r="V37" s="37"/>
      <c r="W37" s="37"/>
      <c r="X37" s="37"/>
      <c r="Y37" s="37"/>
      <c r="Z37" s="37"/>
    </row>
    <row r="38" spans="5:26" ht="17.5">
      <c r="E38" t="s">
        <v>316</v>
      </c>
      <c r="F38" t="s">
        <v>81</v>
      </c>
      <c r="G38" s="34" t="s">
        <v>189</v>
      </c>
      <c r="H38" s="37" t="s">
        <v>190</v>
      </c>
      <c r="I38" s="36" t="s">
        <v>191</v>
      </c>
      <c r="J38">
        <v>32</v>
      </c>
      <c r="V38" s="37"/>
      <c r="W38" s="37"/>
      <c r="X38" s="37"/>
      <c r="Y38" s="39"/>
      <c r="Z38" s="39"/>
    </row>
    <row r="39" spans="5:26" ht="17.5">
      <c r="E39" t="s">
        <v>317</v>
      </c>
      <c r="F39" t="s">
        <v>78</v>
      </c>
      <c r="G39" s="34" t="s">
        <v>276</v>
      </c>
      <c r="H39" s="37" t="s">
        <v>192</v>
      </c>
      <c r="I39" s="36" t="s">
        <v>193</v>
      </c>
      <c r="J39">
        <v>33</v>
      </c>
      <c r="V39" s="37"/>
      <c r="W39" s="37"/>
      <c r="X39" s="37"/>
      <c r="Y39" s="39"/>
      <c r="Z39" s="39"/>
    </row>
    <row r="40" spans="5:26">
      <c r="E40" t="s">
        <v>318</v>
      </c>
      <c r="F40" t="s">
        <v>79</v>
      </c>
      <c r="G40" s="34" t="s">
        <v>194</v>
      </c>
      <c r="H40" s="37" t="s">
        <v>195</v>
      </c>
      <c r="I40" s="36" t="s">
        <v>196</v>
      </c>
      <c r="J40">
        <v>34</v>
      </c>
      <c r="Z40" s="37"/>
    </row>
    <row r="41" spans="5:26">
      <c r="G41" s="34"/>
      <c r="H41" s="37"/>
      <c r="I41" s="36"/>
      <c r="Z41" s="37"/>
    </row>
    <row r="42" spans="5:26">
      <c r="E42" t="s">
        <v>376</v>
      </c>
      <c r="F42" t="s">
        <v>377</v>
      </c>
      <c r="G42" s="34" t="s">
        <v>378</v>
      </c>
      <c r="H42" s="37" t="s">
        <v>349</v>
      </c>
      <c r="I42" s="36" t="s">
        <v>257</v>
      </c>
      <c r="J42">
        <v>36</v>
      </c>
      <c r="V42" s="35"/>
    </row>
    <row r="43" spans="5:26">
      <c r="E43" t="s">
        <v>319</v>
      </c>
      <c r="F43" t="s">
        <v>82</v>
      </c>
      <c r="G43" s="34" t="s">
        <v>255</v>
      </c>
      <c r="H43" s="37" t="s">
        <v>348</v>
      </c>
      <c r="I43" s="36" t="s">
        <v>256</v>
      </c>
      <c r="J43">
        <v>37</v>
      </c>
      <c r="V43" s="38"/>
      <c r="W43" s="38"/>
      <c r="X43" s="38"/>
      <c r="Y43" s="38"/>
      <c r="Z43" s="38"/>
    </row>
    <row r="44" spans="5:26">
      <c r="V44" s="36"/>
      <c r="W44" s="36"/>
      <c r="X44" s="36"/>
      <c r="Y44" s="36"/>
      <c r="Z44" s="36"/>
    </row>
    <row r="45" spans="5:26">
      <c r="F45" t="s">
        <v>50</v>
      </c>
      <c r="Z45" s="36"/>
    </row>
    <row r="46" spans="5:26">
      <c r="E46" t="s">
        <v>320</v>
      </c>
      <c r="F46" t="s">
        <v>85</v>
      </c>
      <c r="G46" s="34" t="s">
        <v>277</v>
      </c>
      <c r="H46" s="37" t="s">
        <v>197</v>
      </c>
      <c r="I46" s="36" t="s">
        <v>198</v>
      </c>
      <c r="J46">
        <v>38</v>
      </c>
      <c r="Z46" s="36"/>
    </row>
    <row r="47" spans="5:26">
      <c r="E47" t="s">
        <v>321</v>
      </c>
      <c r="F47" t="s">
        <v>86</v>
      </c>
      <c r="G47" s="34" t="s">
        <v>278</v>
      </c>
      <c r="H47" s="37" t="s">
        <v>199</v>
      </c>
      <c r="I47" s="36" t="s">
        <v>200</v>
      </c>
      <c r="J47">
        <v>39</v>
      </c>
      <c r="Z47" s="36"/>
    </row>
    <row r="48" spans="5:26" ht="26">
      <c r="E48" t="s">
        <v>322</v>
      </c>
      <c r="F48" t="s">
        <v>87</v>
      </c>
      <c r="G48" s="34" t="s">
        <v>262</v>
      </c>
      <c r="H48" s="37" t="s">
        <v>350</v>
      </c>
      <c r="I48" s="36" t="s">
        <v>263</v>
      </c>
      <c r="J48">
        <v>40</v>
      </c>
      <c r="V48" s="34"/>
      <c r="W48" s="36"/>
      <c r="X48" s="37"/>
      <c r="Y48" s="36"/>
      <c r="Z48" s="36"/>
    </row>
    <row r="49" spans="5:26">
      <c r="E49" t="s">
        <v>323</v>
      </c>
      <c r="F49" t="s">
        <v>84</v>
      </c>
      <c r="G49" s="34" t="s">
        <v>258</v>
      </c>
      <c r="H49" s="37" t="s">
        <v>352</v>
      </c>
      <c r="I49" s="36" t="s">
        <v>259</v>
      </c>
      <c r="J49">
        <v>41</v>
      </c>
      <c r="V49" s="34"/>
      <c r="W49" s="36"/>
      <c r="X49" s="37"/>
      <c r="Y49" s="36"/>
      <c r="Z49" s="36"/>
    </row>
    <row r="50" spans="5:26" ht="26">
      <c r="E50" t="s">
        <v>324</v>
      </c>
      <c r="F50" t="s">
        <v>88</v>
      </c>
      <c r="G50" s="34" t="s">
        <v>260</v>
      </c>
      <c r="H50" s="37" t="s">
        <v>351</v>
      </c>
      <c r="I50" s="36" t="s">
        <v>261</v>
      </c>
      <c r="J50">
        <v>42</v>
      </c>
      <c r="V50" s="35"/>
    </row>
    <row r="51" spans="5:26">
      <c r="V51" s="38"/>
      <c r="W51" s="38"/>
      <c r="X51" s="38"/>
      <c r="Y51" s="38"/>
      <c r="Z51" s="38"/>
    </row>
    <row r="52" spans="5:26">
      <c r="F52" t="s">
        <v>51</v>
      </c>
      <c r="V52" s="36"/>
      <c r="W52" s="36"/>
      <c r="X52" s="36"/>
      <c r="Y52" s="36"/>
      <c r="Z52" s="36"/>
    </row>
    <row r="53" spans="5:26">
      <c r="E53" t="s">
        <v>325</v>
      </c>
      <c r="F53" t="s">
        <v>94</v>
      </c>
      <c r="G53" s="34" t="s">
        <v>201</v>
      </c>
      <c r="H53" s="37" t="s">
        <v>202</v>
      </c>
      <c r="I53" s="36" t="s">
        <v>203</v>
      </c>
      <c r="J53">
        <v>43</v>
      </c>
      <c r="Z53" s="36"/>
    </row>
    <row r="54" spans="5:26">
      <c r="E54" t="s">
        <v>326</v>
      </c>
      <c r="F54" t="s">
        <v>95</v>
      </c>
      <c r="G54" s="34" t="s">
        <v>279</v>
      </c>
      <c r="H54" s="37" t="s">
        <v>204</v>
      </c>
      <c r="I54" s="36" t="s">
        <v>205</v>
      </c>
      <c r="J54">
        <v>44</v>
      </c>
      <c r="Z54" s="36"/>
    </row>
    <row r="55" spans="5:26" ht="26">
      <c r="E55" t="s">
        <v>327</v>
      </c>
      <c r="F55" t="s">
        <v>96</v>
      </c>
      <c r="G55" s="34" t="s">
        <v>206</v>
      </c>
      <c r="H55" s="37" t="s">
        <v>207</v>
      </c>
      <c r="I55" s="36" t="s">
        <v>208</v>
      </c>
      <c r="J55">
        <v>45</v>
      </c>
      <c r="V55" s="35"/>
    </row>
    <row r="56" spans="5:26">
      <c r="E56" t="s">
        <v>328</v>
      </c>
      <c r="F56" t="s">
        <v>97</v>
      </c>
      <c r="G56" s="34" t="s">
        <v>209</v>
      </c>
      <c r="H56" s="37" t="s">
        <v>210</v>
      </c>
      <c r="I56" s="36" t="s">
        <v>211</v>
      </c>
      <c r="J56">
        <v>46</v>
      </c>
      <c r="V56" s="38"/>
      <c r="W56" s="38"/>
      <c r="X56" s="38"/>
      <c r="Y56" s="38"/>
      <c r="Z56" s="38"/>
    </row>
    <row r="57" spans="5:26">
      <c r="E57" t="s">
        <v>329</v>
      </c>
      <c r="F57" t="s">
        <v>98</v>
      </c>
      <c r="G57" s="34" t="s">
        <v>264</v>
      </c>
      <c r="H57" s="37" t="s">
        <v>265</v>
      </c>
      <c r="I57" s="36" t="s">
        <v>266</v>
      </c>
      <c r="J57">
        <v>47</v>
      </c>
      <c r="V57" s="36"/>
      <c r="W57" s="36"/>
      <c r="X57" s="36"/>
      <c r="Y57" s="36"/>
      <c r="Z57" s="36"/>
    </row>
    <row r="58" spans="5:26" ht="26">
      <c r="E58" t="s">
        <v>330</v>
      </c>
      <c r="F58" t="s">
        <v>99</v>
      </c>
      <c r="G58" s="34" t="s">
        <v>229</v>
      </c>
      <c r="H58" s="37" t="s">
        <v>230</v>
      </c>
      <c r="I58" s="36" t="s">
        <v>231</v>
      </c>
      <c r="J58">
        <v>48</v>
      </c>
      <c r="Z58" s="36"/>
    </row>
    <row r="59" spans="5:26">
      <c r="E59" t="s">
        <v>331</v>
      </c>
      <c r="F59" t="s">
        <v>100</v>
      </c>
      <c r="G59" s="34" t="s">
        <v>232</v>
      </c>
      <c r="H59" s="37" t="s">
        <v>233</v>
      </c>
      <c r="I59" s="36" t="s">
        <v>234</v>
      </c>
      <c r="J59">
        <v>49</v>
      </c>
      <c r="Z59" s="36"/>
    </row>
    <row r="60" spans="5:26">
      <c r="E60" t="s">
        <v>332</v>
      </c>
      <c r="F60" t="s">
        <v>101</v>
      </c>
      <c r="G60" s="34" t="s">
        <v>235</v>
      </c>
      <c r="H60" s="37" t="s">
        <v>236</v>
      </c>
      <c r="I60" s="36" t="s">
        <v>237</v>
      </c>
      <c r="J60">
        <v>50</v>
      </c>
      <c r="V60" s="34"/>
      <c r="W60" s="36"/>
      <c r="X60" s="37"/>
      <c r="Y60" s="36"/>
      <c r="Z60" s="36"/>
    </row>
    <row r="61" spans="5:26">
      <c r="E61" t="s">
        <v>333</v>
      </c>
      <c r="F61" t="s">
        <v>102</v>
      </c>
      <c r="G61" s="34" t="s">
        <v>238</v>
      </c>
      <c r="H61" s="37" t="s">
        <v>239</v>
      </c>
      <c r="I61" s="36" t="s">
        <v>240</v>
      </c>
      <c r="J61">
        <v>51</v>
      </c>
      <c r="Z61" s="36"/>
    </row>
    <row r="62" spans="5:26">
      <c r="E62" t="s">
        <v>334</v>
      </c>
      <c r="F62" t="s">
        <v>103</v>
      </c>
      <c r="G62" s="34" t="s">
        <v>241</v>
      </c>
      <c r="H62" s="37" t="s">
        <v>242</v>
      </c>
      <c r="I62" s="36" t="s">
        <v>243</v>
      </c>
      <c r="J62">
        <v>52</v>
      </c>
      <c r="Z62" s="36"/>
    </row>
    <row r="63" spans="5:26">
      <c r="E63" t="s">
        <v>335</v>
      </c>
      <c r="F63" t="s">
        <v>104</v>
      </c>
      <c r="G63" s="34" t="s">
        <v>244</v>
      </c>
      <c r="H63" s="37" t="s">
        <v>245</v>
      </c>
      <c r="I63" s="36" t="s">
        <v>246</v>
      </c>
      <c r="J63">
        <v>53</v>
      </c>
      <c r="V63" s="35"/>
    </row>
    <row r="64" spans="5:26">
      <c r="V64" s="38"/>
      <c r="W64" s="38"/>
      <c r="X64" s="38"/>
      <c r="Y64" s="38"/>
      <c r="Z64" s="38"/>
    </row>
    <row r="65" spans="5:26">
      <c r="F65" t="s">
        <v>52</v>
      </c>
      <c r="V65" s="36"/>
      <c r="W65" s="36"/>
      <c r="X65" s="36"/>
      <c r="Y65" s="36"/>
      <c r="Z65" s="36"/>
    </row>
    <row r="66" spans="5:26" ht="26">
      <c r="E66" t="s">
        <v>337</v>
      </c>
      <c r="F66" t="s">
        <v>105</v>
      </c>
      <c r="G66" s="34" t="s">
        <v>212</v>
      </c>
      <c r="H66" s="37" t="s">
        <v>372</v>
      </c>
      <c r="I66" s="36" t="s">
        <v>213</v>
      </c>
      <c r="J66">
        <v>54</v>
      </c>
      <c r="Z66" s="36"/>
    </row>
    <row r="67" spans="5:26">
      <c r="E67" t="s">
        <v>336</v>
      </c>
      <c r="F67" t="s">
        <v>106</v>
      </c>
      <c r="G67" s="34" t="s">
        <v>214</v>
      </c>
      <c r="H67" s="37" t="s">
        <v>215</v>
      </c>
      <c r="I67" s="36" t="s">
        <v>216</v>
      </c>
      <c r="J67">
        <v>55</v>
      </c>
      <c r="Z67" s="36"/>
    </row>
    <row r="68" spans="5:26">
      <c r="E68" t="s">
        <v>338</v>
      </c>
      <c r="F68" t="s">
        <v>107</v>
      </c>
      <c r="G68" s="34" t="s">
        <v>217</v>
      </c>
      <c r="H68" s="37" t="s">
        <v>218</v>
      </c>
      <c r="I68" s="36" t="s">
        <v>219</v>
      </c>
      <c r="J68">
        <v>56</v>
      </c>
      <c r="Z68" s="36"/>
    </row>
    <row r="69" spans="5:26">
      <c r="E69" t="s">
        <v>339</v>
      </c>
      <c r="F69" t="s">
        <v>108</v>
      </c>
      <c r="G69" s="34" t="s">
        <v>220</v>
      </c>
      <c r="H69" s="37" t="s">
        <v>221</v>
      </c>
      <c r="I69" s="36" t="s">
        <v>222</v>
      </c>
      <c r="J69">
        <v>57</v>
      </c>
      <c r="V69" s="35"/>
    </row>
    <row r="70" spans="5:26">
      <c r="E70" t="s">
        <v>340</v>
      </c>
      <c r="F70" t="s">
        <v>109</v>
      </c>
      <c r="G70" s="34" t="s">
        <v>223</v>
      </c>
      <c r="H70" s="37" t="s">
        <v>224</v>
      </c>
      <c r="I70" s="36" t="s">
        <v>225</v>
      </c>
      <c r="J70">
        <v>58</v>
      </c>
      <c r="V70" s="38"/>
      <c r="W70" s="38"/>
      <c r="X70" s="38"/>
      <c r="Y70" s="38"/>
      <c r="Z70" s="38"/>
    </row>
    <row r="71" spans="5:26">
      <c r="E71" t="s">
        <v>341</v>
      </c>
      <c r="F71" t="s">
        <v>110</v>
      </c>
      <c r="G71" s="34" t="s">
        <v>226</v>
      </c>
      <c r="H71" s="37" t="s">
        <v>227</v>
      </c>
      <c r="I71" s="36" t="s">
        <v>228</v>
      </c>
      <c r="J71">
        <v>59</v>
      </c>
      <c r="V71" s="36"/>
      <c r="W71" s="36"/>
      <c r="X71" s="36"/>
      <c r="Y71" s="36"/>
      <c r="Z71" s="36"/>
    </row>
    <row r="72" spans="5:26">
      <c r="Z72" s="36"/>
    </row>
    <row r="73" spans="5:26">
      <c r="F73" t="s">
        <v>53</v>
      </c>
      <c r="Z73" s="36"/>
    </row>
    <row r="74" spans="5:26">
      <c r="E74" t="s">
        <v>342</v>
      </c>
      <c r="F74" t="s">
        <v>111</v>
      </c>
      <c r="G74" s="34" t="s">
        <v>247</v>
      </c>
      <c r="H74" s="37" t="s">
        <v>353</v>
      </c>
      <c r="I74" s="36" t="s">
        <v>248</v>
      </c>
      <c r="J74">
        <v>60</v>
      </c>
      <c r="Z74" s="36"/>
    </row>
    <row r="75" spans="5:26" ht="26">
      <c r="E75" t="s">
        <v>343</v>
      </c>
      <c r="F75" t="s">
        <v>112</v>
      </c>
      <c r="G75" s="34" t="s">
        <v>249</v>
      </c>
      <c r="H75" s="37" t="s">
        <v>354</v>
      </c>
      <c r="I75" s="36" t="s">
        <v>250</v>
      </c>
      <c r="J75">
        <v>61</v>
      </c>
      <c r="V75" s="35"/>
    </row>
    <row r="76" spans="5:26">
      <c r="V76" s="38"/>
      <c r="W76" s="38"/>
      <c r="X76" s="38"/>
      <c r="Y76" s="38"/>
      <c r="Z76" s="38"/>
    </row>
    <row r="77" spans="5:26">
      <c r="V77" s="36"/>
      <c r="W77" s="36"/>
      <c r="X77" s="36"/>
      <c r="Y77" s="36"/>
      <c r="Z77" s="36"/>
    </row>
    <row r="78" spans="5:26">
      <c r="Z78" s="36"/>
    </row>
    <row r="79" spans="5:26">
      <c r="Z79" s="36"/>
    </row>
    <row r="80" spans="5:26">
      <c r="Z80" s="36"/>
    </row>
    <row r="81" spans="22:26">
      <c r="Z81" s="36"/>
    </row>
    <row r="82" spans="22:26">
      <c r="Z82" s="36"/>
    </row>
    <row r="83" spans="22:26">
      <c r="Z83" s="36"/>
    </row>
    <row r="84" spans="22:26">
      <c r="V84" s="35"/>
    </row>
    <row r="85" spans="22:26">
      <c r="V85" s="38"/>
      <c r="W85" s="38"/>
      <c r="X85" s="38"/>
      <c r="Y85" s="38"/>
      <c r="Z85" s="38"/>
    </row>
    <row r="86" spans="22:26">
      <c r="V86" s="36"/>
      <c r="W86" s="36"/>
      <c r="X86" s="36"/>
      <c r="Y86" s="36"/>
      <c r="Z86" s="36"/>
    </row>
    <row r="87" spans="22:26">
      <c r="Z87" s="36"/>
    </row>
    <row r="88" spans="22:26">
      <c r="V88" s="34"/>
      <c r="W88" s="36"/>
      <c r="X88" s="37"/>
      <c r="Y88" s="36"/>
      <c r="Z88" s="36"/>
    </row>
    <row r="89" spans="22:26">
      <c r="V89" s="35"/>
    </row>
    <row r="90" spans="22:26">
      <c r="V90" s="38"/>
      <c r="W90" s="38"/>
      <c r="X90" s="38"/>
      <c r="Y90" s="38"/>
      <c r="Z90" s="38"/>
    </row>
    <row r="91" spans="22:26">
      <c r="V91" s="36"/>
      <c r="W91" s="36"/>
      <c r="X91" s="36"/>
      <c r="Y91" s="36"/>
      <c r="Z91" s="36"/>
    </row>
    <row r="92" spans="22:26">
      <c r="Z92" s="36"/>
    </row>
    <row r="93" spans="22:26">
      <c r="V93" s="35"/>
    </row>
    <row r="94" spans="22:26">
      <c r="V94" s="38"/>
      <c r="W94" s="38"/>
      <c r="X94" s="38"/>
      <c r="Y94" s="38"/>
      <c r="Z94" s="38"/>
    </row>
    <row r="95" spans="22:26">
      <c r="V95" s="36"/>
      <c r="W95" s="36"/>
      <c r="X95" s="36"/>
      <c r="Y95" s="36"/>
      <c r="Z95" s="36"/>
    </row>
    <row r="96" spans="22:26">
      <c r="Z96" s="36"/>
    </row>
    <row r="97" spans="22:26">
      <c r="V97" s="35"/>
    </row>
    <row r="98" spans="22:26">
      <c r="V98" s="38"/>
      <c r="W98" s="38"/>
      <c r="X98" s="38"/>
      <c r="Y98" s="38"/>
      <c r="Z98" s="38"/>
    </row>
    <row r="99" spans="22:26">
      <c r="V99" s="36"/>
      <c r="W99" s="36"/>
      <c r="X99" s="36"/>
      <c r="Y99" s="36"/>
      <c r="Z99" s="36"/>
    </row>
    <row r="100" spans="22:26">
      <c r="Z100" s="36"/>
    </row>
    <row r="101" spans="22:26">
      <c r="V101" s="35"/>
    </row>
    <row r="102" spans="22:26">
      <c r="V102" s="38"/>
      <c r="W102" s="38"/>
      <c r="X102" s="38"/>
      <c r="Y102" s="38"/>
      <c r="Z102" s="38"/>
    </row>
    <row r="103" spans="22:26">
      <c r="V103" s="36"/>
      <c r="W103" s="36"/>
      <c r="X103" s="36"/>
      <c r="Y103" s="36"/>
      <c r="Z103" s="36"/>
    </row>
    <row r="104" spans="22:26">
      <c r="Z104" s="36"/>
    </row>
    <row r="105" spans="22:26">
      <c r="V105" s="35"/>
    </row>
    <row r="106" spans="22:26">
      <c r="V106" s="38"/>
      <c r="W106" s="38"/>
      <c r="X106" s="38"/>
      <c r="Y106" s="38"/>
      <c r="Z106" s="38"/>
    </row>
    <row r="107" spans="22:26">
      <c r="V107" s="36"/>
      <c r="W107" s="36"/>
      <c r="X107" s="36"/>
      <c r="Y107" s="36"/>
      <c r="Z107" s="36"/>
    </row>
    <row r="108" spans="22:26">
      <c r="Z108" s="36"/>
    </row>
    <row r="109" spans="22:26">
      <c r="Z109" s="36"/>
    </row>
    <row r="110" spans="22:26">
      <c r="V110" s="35"/>
    </row>
    <row r="111" spans="22:26">
      <c r="V111" s="38"/>
      <c r="W111" s="38"/>
      <c r="X111" s="38"/>
      <c r="Y111" s="38"/>
      <c r="Z111" s="38"/>
    </row>
    <row r="112" spans="22:26">
      <c r="V112" s="36"/>
      <c r="W112" s="36"/>
      <c r="X112" s="36"/>
      <c r="Y112" s="36"/>
      <c r="Z112" s="36"/>
    </row>
    <row r="113" spans="22:26">
      <c r="Z113" s="36"/>
    </row>
    <row r="114" spans="22:26">
      <c r="V114" s="35"/>
    </row>
    <row r="115" spans="22:26">
      <c r="V115" s="38"/>
      <c r="W115" s="38"/>
      <c r="X115" s="38"/>
      <c r="Y115" s="38"/>
      <c r="Z115" s="38"/>
    </row>
    <row r="116" spans="22:26">
      <c r="V116" s="36"/>
      <c r="W116" s="36"/>
      <c r="X116" s="36"/>
      <c r="Y116" s="36"/>
      <c r="Z116" s="36"/>
    </row>
    <row r="117" spans="22:26">
      <c r="Z117" s="36"/>
    </row>
    <row r="118" spans="22:26">
      <c r="V118" s="35"/>
    </row>
    <row r="119" spans="22:26">
      <c r="V119" s="38"/>
      <c r="W119" s="38"/>
      <c r="X119" s="38"/>
      <c r="Y119" s="38"/>
      <c r="Z119" s="38"/>
    </row>
    <row r="120" spans="22:26">
      <c r="V120" s="36"/>
      <c r="W120" s="36"/>
      <c r="X120" s="36"/>
      <c r="Y120" s="36"/>
      <c r="Z120" s="36"/>
    </row>
    <row r="121" spans="22:26">
      <c r="Z121" s="36"/>
    </row>
    <row r="122" spans="22:26">
      <c r="V122" s="35"/>
    </row>
    <row r="123" spans="22:26">
      <c r="V123" s="38"/>
      <c r="W123" s="38"/>
      <c r="X123" s="38"/>
      <c r="Y123" s="38"/>
      <c r="Z123" s="38"/>
    </row>
    <row r="124" spans="22:26">
      <c r="V124" s="36"/>
      <c r="W124" s="36"/>
      <c r="X124" s="36"/>
      <c r="Y124" s="36"/>
      <c r="Z124" s="36"/>
    </row>
    <row r="125" spans="22:26">
      <c r="Z125" s="36"/>
    </row>
    <row r="126" spans="22:26">
      <c r="V126" s="35"/>
    </row>
    <row r="127" spans="22:26">
      <c r="V127" s="38"/>
      <c r="W127" s="38"/>
      <c r="X127" s="38"/>
      <c r="Y127" s="38"/>
      <c r="Z127" s="38"/>
    </row>
    <row r="128" spans="22:26">
      <c r="V128" s="36"/>
      <c r="W128" s="36"/>
      <c r="X128" s="36"/>
      <c r="Y128" s="36"/>
      <c r="Z128" s="36"/>
    </row>
    <row r="129" spans="22:26">
      <c r="V129" s="34"/>
      <c r="Z129" s="36"/>
    </row>
    <row r="130" spans="22:26">
      <c r="V130" s="34"/>
      <c r="W130" s="36"/>
      <c r="X130" s="37"/>
      <c r="Y130" s="36"/>
      <c r="Z130" s="36"/>
    </row>
    <row r="131" spans="22:26">
      <c r="V131" s="34"/>
      <c r="W131" s="36"/>
      <c r="X131" s="37"/>
      <c r="Y131" s="36"/>
      <c r="Z131" s="36"/>
    </row>
    <row r="132" spans="22:26">
      <c r="V132" s="34"/>
      <c r="Z132" s="36"/>
    </row>
    <row r="133" spans="22:26">
      <c r="V133" s="34"/>
      <c r="W133" s="36"/>
      <c r="X133" s="37"/>
      <c r="Y133" s="36"/>
      <c r="Z133" s="36"/>
    </row>
    <row r="134" spans="22:26">
      <c r="V134" s="34"/>
      <c r="W134" s="36"/>
      <c r="X134" s="37"/>
      <c r="Y134" s="36"/>
      <c r="Z134" s="36"/>
    </row>
    <row r="135" spans="22:26" ht="17.5">
      <c r="V135" s="40"/>
    </row>
  </sheetData>
  <sheetProtection selectLockedCells="1"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abSelected="1" workbookViewId="0">
      <selection activeCell="D21" sqref="D21"/>
    </sheetView>
  </sheetViews>
  <sheetFormatPr defaultColWidth="0" defaultRowHeight="13" zeroHeight="1"/>
  <cols>
    <col min="1" max="1" width="9" style="17" customWidth="1"/>
    <col min="2" max="3" width="24.453125" customWidth="1"/>
    <col min="4" max="6" width="21.6328125" customWidth="1"/>
    <col min="7" max="7" width="20.08984375" customWidth="1"/>
    <col min="8" max="8" width="22.453125" customWidth="1"/>
    <col min="9" max="9" width="5.08984375" customWidth="1"/>
    <col min="10" max="11" width="6.90625" hidden="1" customWidth="1"/>
    <col min="12" max="12" width="6.54296875" hidden="1" customWidth="1"/>
    <col min="13" max="16384" width="9" hidden="1"/>
  </cols>
  <sheetData>
    <row r="1" spans="1:21" ht="13.5" thickBot="1">
      <c r="B1" s="17" t="s">
        <v>358</v>
      </c>
      <c r="C1" s="17"/>
    </row>
    <row r="2" spans="1:21" ht="30.5" thickBot="1">
      <c r="B2" s="81">
        <v>1</v>
      </c>
      <c r="C2" s="76" t="s">
        <v>392</v>
      </c>
    </row>
    <row r="3" spans="1:21" ht="17" thickBot="1">
      <c r="B3" s="57" t="s">
        <v>389</v>
      </c>
      <c r="C3" s="57"/>
    </row>
    <row r="4" spans="1:21" ht="26" thickBot="1">
      <c r="B4" s="100" t="str">
        <f>IF(B2=1,C36,IF(B2=2,D36,E35))</f>
        <v>①　大会名を選択してください。</v>
      </c>
      <c r="C4" s="101"/>
      <c r="D4" s="101"/>
      <c r="E4" s="101"/>
      <c r="F4" s="101"/>
      <c r="G4" s="101"/>
      <c r="H4" s="10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7.25" customHeight="1">
      <c r="B5" s="45" t="s">
        <v>360</v>
      </c>
      <c r="C5" s="45"/>
      <c r="G5" s="43"/>
      <c r="I5" s="93"/>
      <c r="J5" s="93" t="str">
        <f>IF(AND(C11="",D11=""),L11,"")</f>
        <v/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ht="17.25" customHeight="1">
      <c r="B6" s="18"/>
      <c r="C6" s="18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1" ht="17.25" customHeight="1"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ht="34.5" customHeight="1">
      <c r="B8" s="33" t="s">
        <v>17</v>
      </c>
      <c r="C8" s="33" t="s">
        <v>388</v>
      </c>
      <c r="D8" s="33" t="s">
        <v>355</v>
      </c>
      <c r="E8" s="46" t="s">
        <v>368</v>
      </c>
      <c r="F8" s="46" t="s">
        <v>379</v>
      </c>
      <c r="G8" s="33" t="s">
        <v>23</v>
      </c>
      <c r="H8" s="42" t="s">
        <v>359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ht="18.75" customHeight="1">
      <c r="B9" s="47" t="s">
        <v>42</v>
      </c>
      <c r="C9" s="94"/>
      <c r="D9" s="95"/>
      <c r="E9" s="95"/>
      <c r="F9" s="96"/>
      <c r="G9" s="109" t="s">
        <v>357</v>
      </c>
      <c r="H9" s="109"/>
      <c r="I9" s="93"/>
      <c r="J9" s="93" t="s">
        <v>46</v>
      </c>
      <c r="K9" s="93" t="str">
        <f>IF($C$10="","",VLOOKUP($C$10,地区情報,2,0))</f>
        <v/>
      </c>
      <c r="L9" s="93"/>
      <c r="M9" s="93"/>
      <c r="N9" s="93"/>
      <c r="O9" s="93"/>
      <c r="P9" s="93"/>
      <c r="Q9" s="93"/>
      <c r="R9" s="93"/>
      <c r="S9" s="93"/>
      <c r="T9" s="93"/>
      <c r="U9" s="93"/>
    </row>
    <row r="10" spans="1:21" ht="18.75" customHeight="1">
      <c r="A10" s="78" t="s">
        <v>371</v>
      </c>
      <c r="B10" s="47" t="s">
        <v>344</v>
      </c>
      <c r="C10" s="94"/>
      <c r="D10" s="95"/>
      <c r="E10" s="95"/>
      <c r="F10" s="96"/>
      <c r="G10" s="109" t="s">
        <v>357</v>
      </c>
      <c r="H10" s="109"/>
      <c r="I10" s="93"/>
      <c r="J10" s="93" t="s">
        <v>373</v>
      </c>
      <c r="K10" s="93" t="s">
        <v>374</v>
      </c>
      <c r="L10" s="93" t="s">
        <v>390</v>
      </c>
      <c r="M10" s="93"/>
      <c r="N10" s="93"/>
      <c r="O10" s="93"/>
      <c r="P10" s="93"/>
      <c r="Q10" s="93"/>
      <c r="R10" s="93"/>
      <c r="S10" s="93"/>
      <c r="T10" s="93"/>
      <c r="U10" s="93"/>
    </row>
    <row r="11" spans="1:21" ht="28">
      <c r="A11" s="78" t="e">
        <f>$K$9*100+IF($L$11=99,$L$11,MIN($J$11,$K$11))</f>
        <v>#VALUE!</v>
      </c>
      <c r="B11" s="48" t="s">
        <v>406</v>
      </c>
      <c r="C11" s="79" t="str">
        <f>IF($B$2=1,"右の欄に入力→","")</f>
        <v>右の欄に入力→</v>
      </c>
      <c r="D11" s="58"/>
      <c r="E11" s="58"/>
      <c r="F11" s="74"/>
      <c r="G11" s="110" t="s">
        <v>382</v>
      </c>
      <c r="H11" s="111"/>
      <c r="I11" s="93"/>
      <c r="J11" s="93" t="str">
        <f>IF($D$11="","",VLOOKUP($D$11,学校情報,6,0))</f>
        <v/>
      </c>
      <c r="K11" s="93" t="str">
        <f>IF($E$11="","",VLOOKUP($E$11,学校情報,6,0))</f>
        <v/>
      </c>
      <c r="L11" s="93" t="str">
        <f>IF($B$2=2,99,"")</f>
        <v/>
      </c>
      <c r="M11" s="93"/>
      <c r="N11" s="93"/>
      <c r="O11" s="93"/>
      <c r="P11" s="93"/>
      <c r="Q11" s="93"/>
      <c r="R11" s="93"/>
      <c r="S11" s="93"/>
      <c r="T11" s="93"/>
      <c r="U11" s="93"/>
    </row>
    <row r="12" spans="1:21" ht="18.75" customHeight="1">
      <c r="B12" s="47" t="s">
        <v>15</v>
      </c>
      <c r="C12" s="94"/>
      <c r="D12" s="95"/>
      <c r="E12" s="95"/>
      <c r="F12" s="96"/>
      <c r="G12" s="105" t="s">
        <v>19</v>
      </c>
      <c r="H12" s="106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21" ht="18.75" customHeight="1">
      <c r="B13" s="47" t="s">
        <v>7</v>
      </c>
      <c r="C13" s="80" t="str">
        <f>C11</f>
        <v>右の欄に入力→</v>
      </c>
      <c r="D13" s="44" t="str">
        <f>IF($B$2=2,$D$16,IF($D$11="","↑",VLOOKUP($D$11,学校情報,3,0)))</f>
        <v>↑</v>
      </c>
      <c r="E13" s="44" t="str">
        <f>IF($E$11="","この列は",VLOOKUP($E$11,学校情報,3,0))</f>
        <v>この列は</v>
      </c>
      <c r="F13" s="44" t="str">
        <f>IF($F$11="","この列は",VLOOKUP($F$11,学校情報,3,0))</f>
        <v>この列は</v>
      </c>
      <c r="G13" s="105" t="s">
        <v>22</v>
      </c>
      <c r="H13" s="106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ht="18.75" customHeight="1">
      <c r="B14" s="47" t="s">
        <v>391</v>
      </c>
      <c r="C14" s="79" t="str">
        <f>IF($B$2=1,"右の欄に入力→","")</f>
        <v>右の欄に入力→</v>
      </c>
      <c r="D14" s="44" t="str">
        <f>IF($B$2=2,$D$16,IF($D$11="","↑",VLOOKUP($D$11,学校情報,4,0)))</f>
        <v>↑</v>
      </c>
      <c r="E14" s="44" t="str">
        <f>IF($E$11="","合同チームの場合だけ",VLOOKUP($E$11,学校情報,4,0))</f>
        <v>合同チームの場合だけ</v>
      </c>
      <c r="F14" s="44" t="str">
        <f>IF($F$11="","合同チームの場合だけ",VLOOKUP($F$11,学校情報,4,0))</f>
        <v>合同チームの場合だけ</v>
      </c>
      <c r="G14" s="107" t="s">
        <v>356</v>
      </c>
      <c r="H14" s="108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pans="1:21" ht="18.75" customHeight="1">
      <c r="B15" s="47" t="s">
        <v>41</v>
      </c>
      <c r="C15" s="79" t="str">
        <f>IF($B$2=1,"右の欄に入力→","")</f>
        <v>右の欄に入力→</v>
      </c>
      <c r="D15" s="44" t="str">
        <f>IF($B$2=2,$D$16,IF($D$11="","学校名（略称）を選択",VLOOKUP($D$11,学校情報,5,0)))</f>
        <v>学校名（略称）を選択</v>
      </c>
      <c r="E15" s="44" t="str">
        <f>IF($E$11="","入力してください",VLOOKUP($E$11,学校情報,5,0))</f>
        <v>入力してください</v>
      </c>
      <c r="F15" s="44" t="str">
        <f>IF($F$11="","入力してください",VLOOKUP($F$11,学校情報,5,0))</f>
        <v>入力してください</v>
      </c>
      <c r="G15" s="105" t="s">
        <v>20</v>
      </c>
      <c r="H15" s="106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ht="22.5" customHeight="1">
      <c r="B16" s="47" t="s">
        <v>8</v>
      </c>
      <c r="C16" s="79" t="str">
        <f>IF($B$2=1,"右の欄に入力→","")</f>
        <v>右の欄に入力→</v>
      </c>
      <c r="D16" s="58" t="str">
        <f>IF($B$2=2,"←左の欄に入力","")</f>
        <v/>
      </c>
      <c r="E16" s="97" t="s">
        <v>345</v>
      </c>
      <c r="F16" s="97" t="s">
        <v>345</v>
      </c>
      <c r="G16" s="33" t="s">
        <v>367</v>
      </c>
      <c r="H16" s="3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pans="2:21" ht="22.5" customHeight="1">
      <c r="B17" s="48" t="s">
        <v>383</v>
      </c>
      <c r="C17" s="79" t="str">
        <f>IF($B$2=1,"右の欄に入力→","")</f>
        <v>右の欄に入力→</v>
      </c>
      <c r="D17" s="58" t="str">
        <f>IF($B$2=2,"←左の欄に入力","")</f>
        <v/>
      </c>
      <c r="E17" s="98"/>
      <c r="F17" s="98"/>
      <c r="H17" s="103" t="s">
        <v>387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2:21" ht="22.5" customHeight="1">
      <c r="B18" s="48" t="s">
        <v>386</v>
      </c>
      <c r="C18" s="75"/>
      <c r="D18" s="58" t="str">
        <f>IF($B$2=2,"←左の欄に入力","")</f>
        <v/>
      </c>
      <c r="E18" s="98"/>
      <c r="F18" s="98"/>
      <c r="G18" s="33" t="s">
        <v>34</v>
      </c>
      <c r="H18" s="104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2:21" ht="18.75" customHeight="1">
      <c r="B19" s="47" t="s">
        <v>10</v>
      </c>
      <c r="C19" s="79" t="str">
        <f>IF($B$2=1,"右の欄に入力→","")</f>
        <v>右の欄に入力→</v>
      </c>
      <c r="D19" s="58" t="str">
        <f>IF($B$2=2,"←左の欄に入力","")</f>
        <v/>
      </c>
      <c r="E19" s="99"/>
      <c r="F19" s="99"/>
      <c r="G19" s="105" t="s">
        <v>21</v>
      </c>
      <c r="H19" s="106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pans="2:21" ht="28">
      <c r="B20" s="48" t="s">
        <v>384</v>
      </c>
      <c r="C20" s="79" t="str">
        <f>IF($B$2=1,"右の欄に入力→","")</f>
        <v>右の欄に入力→</v>
      </c>
      <c r="D20" s="44" t="str">
        <f>IF($B$2=2,$D$16,IF($D$11="","　",VLOOKUP($D$11,学校情報,2,0)))</f>
        <v>　</v>
      </c>
      <c r="E20" s="44" t="str">
        <f>IF($E$11="","",VLOOKUP($E$11,学校情報,2,0))</f>
        <v/>
      </c>
      <c r="F20" s="44" t="str">
        <f>IF($F$11="","",VLOOKUP($F$11,学校情報,2,0))</f>
        <v/>
      </c>
      <c r="G20" s="33" t="s">
        <v>44</v>
      </c>
      <c r="H20" s="33" t="s">
        <v>30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pans="2:21" ht="37.5" customHeight="1">
      <c r="B21" s="48" t="s">
        <v>385</v>
      </c>
      <c r="C21" s="79" t="str">
        <f>IF($B$2=1,"右の欄に入力→","")</f>
        <v>右の欄に入力→</v>
      </c>
      <c r="D21" s="58"/>
      <c r="E21" s="58"/>
      <c r="F21" s="58"/>
      <c r="G21" s="33" t="s">
        <v>380</v>
      </c>
      <c r="H21" s="33" t="s">
        <v>381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2:21"/>
    <row r="23" spans="2:21"/>
    <row r="24" spans="2:21"/>
    <row r="25" spans="2:21"/>
    <row r="28" spans="2:21" hidden="1">
      <c r="C28">
        <v>1</v>
      </c>
      <c r="D28" s="67">
        <v>2</v>
      </c>
    </row>
    <row r="29" spans="2:21" hidden="1">
      <c r="C29" s="67" t="s">
        <v>393</v>
      </c>
      <c r="D29" s="67" t="s">
        <v>393</v>
      </c>
    </row>
    <row r="30" spans="2:21" hidden="1">
      <c r="C30" s="67" t="s">
        <v>361</v>
      </c>
      <c r="D30" s="67" t="s">
        <v>361</v>
      </c>
    </row>
    <row r="31" spans="2:21" hidden="1">
      <c r="C31" s="67" t="s">
        <v>394</v>
      </c>
      <c r="D31" s="67" t="s">
        <v>396</v>
      </c>
    </row>
    <row r="32" spans="2:21" hidden="1">
      <c r="C32" s="67" t="s">
        <v>362</v>
      </c>
      <c r="D32" s="67" t="s">
        <v>362</v>
      </c>
    </row>
    <row r="33" spans="3:5" hidden="1">
      <c r="C33" s="67" t="s">
        <v>363</v>
      </c>
      <c r="D33" s="67" t="s">
        <v>397</v>
      </c>
    </row>
    <row r="34" spans="3:5" hidden="1">
      <c r="C34" s="67" t="s">
        <v>364</v>
      </c>
      <c r="D34" s="67" t="s">
        <v>395</v>
      </c>
    </row>
    <row r="35" spans="3:5" hidden="1">
      <c r="C35" s="67" t="s">
        <v>365</v>
      </c>
      <c r="D35" s="67" t="s">
        <v>365</v>
      </c>
      <c r="E35" t="s">
        <v>398</v>
      </c>
    </row>
    <row r="36" spans="3:5" hidden="1">
      <c r="C36" t="str">
        <f>IF($C$9="",$C$29,IF($C$10="",$C$30,IF($C$11="",$C$31,IF($C$12="",$C$32,IF($D$16="",$C$33,IF($D$21="未入力",$C$34,$C$35))))))</f>
        <v>①　大会名を選択してください。</v>
      </c>
      <c r="D36" t="str">
        <f>IF($C$9="",$D$29,IF($C$10="",$D$30,IF($C$11="",$D$31,IF($C$12="",$D$32,IF($C$16="",$D$33,IF($C$21="",$D$34,$D$35))))))</f>
        <v>①　大会名を選択してください。</v>
      </c>
    </row>
    <row r="38" spans="3:5" hidden="1">
      <c r="D38" s="67"/>
    </row>
    <row r="39" spans="3:5" hidden="1">
      <c r="D39" s="67"/>
    </row>
    <row r="40" spans="3:5" hidden="1">
      <c r="D40" s="67"/>
    </row>
    <row r="41" spans="3:5" hidden="1">
      <c r="D41" s="67"/>
    </row>
  </sheetData>
  <sheetProtection algorithmName="SHA-512" hashValue="E5K5MHo0CSps+wO1D5NQjVKf5LcPr/cOSVYFGpIdSdKUg14M/hpNmPGgmgtdWomYdaDFisCrV5TS8yQg6l9Yjg==" saltValue="YYRf1Og0wPmSypbYny6LAQ==" spinCount="100000" sheet="1" selectLockedCells="1"/>
  <dataConsolidate/>
  <mergeCells count="15">
    <mergeCell ref="C10:F10"/>
    <mergeCell ref="C12:F12"/>
    <mergeCell ref="F16:F19"/>
    <mergeCell ref="B4:H4"/>
    <mergeCell ref="E16:E19"/>
    <mergeCell ref="H17:H18"/>
    <mergeCell ref="G12:H12"/>
    <mergeCell ref="G13:H13"/>
    <mergeCell ref="G14:H14"/>
    <mergeCell ref="G15:H15"/>
    <mergeCell ref="G19:H19"/>
    <mergeCell ref="G10:H10"/>
    <mergeCell ref="G11:H11"/>
    <mergeCell ref="G9:H9"/>
    <mergeCell ref="C9:F9"/>
  </mergeCells>
  <phoneticPr fontId="4"/>
  <conditionalFormatting sqref="D13:D15 D20">
    <cfRule type="containsErrors" dxfId="46" priority="4">
      <formula>ISERROR(D13)</formula>
    </cfRule>
  </conditionalFormatting>
  <conditionalFormatting sqref="E21:F21">
    <cfRule type="containsText" dxfId="45" priority="3" operator="containsText" text="未入力">
      <formula>NOT(ISERROR(SEARCH("未入力",E21)))</formula>
    </cfRule>
  </conditionalFormatting>
  <dataValidations count="5">
    <dataValidation type="list" allowBlank="1" showInputMessage="1" showErrorMessage="1" sqref="C12" xr:uid="{00000000-0002-0000-0100-000000000000}">
      <formula1>性別</formula1>
    </dataValidation>
    <dataValidation type="list" allowBlank="1" showInputMessage="1" showErrorMessage="1" sqref="C9" xr:uid="{00000000-0002-0000-0100-000001000000}">
      <formula1>大会名</formula1>
    </dataValidation>
    <dataValidation type="list" allowBlank="1" showInputMessage="1" showErrorMessage="1" sqref="C10" xr:uid="{00000000-0002-0000-0100-000002000000}">
      <formula1>地区</formula1>
    </dataValidation>
    <dataValidation type="list" allowBlank="1" showInputMessage="1" showErrorMessage="1" sqref="D11:F11" xr:uid="{00000000-0002-0000-0100-000003000000}">
      <formula1>INDIRECT($C$10)</formula1>
    </dataValidation>
    <dataValidation type="list" allowBlank="1" showInputMessage="1" showErrorMessage="1" sqref="B2" xr:uid="{1BAA1DEC-D256-4567-B92A-8F3C08F60E4F}">
      <formula1>"1,2"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showGridLines="0" zoomScale="55" zoomScaleNormal="55" workbookViewId="0">
      <selection activeCell="D32" sqref="D32:H32"/>
    </sheetView>
  </sheetViews>
  <sheetFormatPr defaultColWidth="9" defaultRowHeight="13" zeroHeight="1"/>
  <cols>
    <col min="1" max="1" width="7.453125" style="59" customWidth="1"/>
    <col min="2" max="2" width="8.08984375" style="59" customWidth="1"/>
    <col min="3" max="3" width="3.453125" style="59" customWidth="1"/>
    <col min="4" max="4" width="27.6328125" style="59" customWidth="1"/>
    <col min="5" max="5" width="3.453125" style="59" customWidth="1"/>
    <col min="6" max="6" width="8.90625" style="59" customWidth="1"/>
    <col min="7" max="7" width="11.1796875" style="59" customWidth="1"/>
    <col min="8" max="8" width="13.36328125" style="59" customWidth="1"/>
    <col min="9" max="9" width="2.81640625" style="59" customWidth="1"/>
    <col min="10" max="14" width="9" customWidth="1"/>
    <col min="15" max="20" width="9" hidden="1" customWidth="1"/>
    <col min="21" max="21" width="7.453125" style="59" customWidth="1"/>
    <col min="22" max="22" width="8.08984375" style="59" customWidth="1"/>
    <col min="23" max="23" width="3.453125" style="59" customWidth="1"/>
    <col min="24" max="24" width="27.6328125" style="59" customWidth="1"/>
    <col min="25" max="25" width="3.453125" style="59" customWidth="1"/>
    <col min="26" max="26" width="8.90625" style="59" customWidth="1"/>
    <col min="27" max="27" width="11.1796875" style="59" customWidth="1"/>
    <col min="28" max="28" width="13.36328125" style="59" customWidth="1"/>
    <col min="29" max="29" width="2.81640625" style="59" customWidth="1"/>
  </cols>
  <sheetData>
    <row r="1" spans="1:29" ht="32" customHeight="1" thickBot="1">
      <c r="A1" s="162" t="e">
        <f>$H$6&amp;基本情報!$A$11</f>
        <v>#VALUE!</v>
      </c>
      <c r="H1" s="115" t="s">
        <v>375</v>
      </c>
      <c r="I1" s="116"/>
      <c r="U1" s="73" t="s">
        <v>412</v>
      </c>
      <c r="X1" s="90" t="s">
        <v>418</v>
      </c>
      <c r="AB1" s="115" t="s">
        <v>375</v>
      </c>
      <c r="AC1" s="116"/>
    </row>
    <row r="2" spans="1:29" s="32" customFormat="1" ht="55.25" customHeight="1">
      <c r="A2" s="130" t="str">
        <f>IF(基本情報!$C$9="",基本情報!$B$1,基本情報!$C$9)</f>
        <v>基本情報シートへの入力を済ませてください。</v>
      </c>
      <c r="B2" s="130"/>
      <c r="C2" s="130"/>
      <c r="D2" s="130"/>
      <c r="E2" s="130"/>
      <c r="F2" s="130"/>
      <c r="G2" s="130"/>
      <c r="H2" s="130"/>
      <c r="I2" s="130"/>
      <c r="Q2" s="77">
        <f>基本情報!$B$2</f>
        <v>1</v>
      </c>
      <c r="R2" s="32" t="s">
        <v>404</v>
      </c>
      <c r="S2" s="32" t="s">
        <v>390</v>
      </c>
      <c r="U2" s="130" t="str">
        <f>IF(基本情報!$C$9="",基本情報!$B$1,基本情報!$C$9)</f>
        <v>基本情報シートへの入力を済ませてください。</v>
      </c>
      <c r="V2" s="130"/>
      <c r="W2" s="130"/>
      <c r="X2" s="130"/>
      <c r="Y2" s="130"/>
      <c r="Z2" s="130"/>
      <c r="AA2" s="130"/>
      <c r="AB2" s="130"/>
      <c r="AC2" s="130"/>
    </row>
    <row r="3" spans="1:29" s="32" customFormat="1" ht="38" customHeight="1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Q3" s="32" t="s">
        <v>284</v>
      </c>
      <c r="R3">
        <f>IF($Q$2="","",IF($Q$2=1,基本情報!$D$11,""))</f>
        <v>0</v>
      </c>
      <c r="S3" s="32" t="str">
        <f>IF($Q$2=2,基本情報!$C$11,"")</f>
        <v/>
      </c>
      <c r="U3" s="123" t="s">
        <v>0</v>
      </c>
      <c r="V3" s="123"/>
      <c r="W3" s="123"/>
      <c r="X3" s="123"/>
      <c r="Y3" s="123"/>
      <c r="Z3" s="123"/>
      <c r="AA3" s="123"/>
      <c r="AB3" s="123"/>
      <c r="AC3" s="123"/>
    </row>
    <row r="4" spans="1:29" ht="4.25" customHeight="1">
      <c r="B4" s="72"/>
      <c r="C4" s="72"/>
      <c r="D4" s="72"/>
      <c r="E4" s="72"/>
      <c r="F4" s="72"/>
      <c r="G4" s="72"/>
      <c r="H4" s="72"/>
      <c r="I4" s="72"/>
      <c r="V4" s="72"/>
      <c r="W4" s="72"/>
      <c r="X4" s="72"/>
      <c r="Y4" s="72"/>
      <c r="Z4" s="72"/>
      <c r="AA4" s="72"/>
      <c r="AB4" s="72"/>
      <c r="AC4" s="72"/>
    </row>
    <row r="5" spans="1:29" ht="21" customHeight="1">
      <c r="A5" s="125" t="s">
        <v>7</v>
      </c>
      <c r="B5" s="125"/>
      <c r="C5" s="112" t="s">
        <v>39</v>
      </c>
      <c r="D5" s="127" t="str">
        <f>IF($Q$2=1,$R$5,IF($Q$2=2,$S$5,""))</f>
        <v>↑</v>
      </c>
      <c r="E5" s="127"/>
      <c r="F5" s="126" t="s">
        <v>40</v>
      </c>
      <c r="H5" s="2"/>
      <c r="Q5" t="s">
        <v>7</v>
      </c>
      <c r="R5" t="str">
        <f>IF(基本情報!$F$11="",IF(基本情報!$E$11="",基本情報!$D$13,CONCATENATE(基本情報!$D$11,"・",基本情報!$E$13)),CONCATENATE(基本情報!$D$11,"・",基本情報!$E$11,"・",基本情報!$F$13))</f>
        <v>↑</v>
      </c>
      <c r="S5" t="str">
        <f>IF(基本情報!$F$11="",IF(基本情報!$E$11="",基本情報!$C$13,CONCATENATE(基本情報!$C$11,"・",基本情報!$E$13)),CONCATENATE(基本情報!$C$11,"・",基本情報!$E$11,"・",基本情報!$F$13))</f>
        <v>右の欄に入力→</v>
      </c>
      <c r="U5" s="125" t="s">
        <v>7</v>
      </c>
      <c r="V5" s="125"/>
      <c r="W5" s="112" t="s">
        <v>39</v>
      </c>
      <c r="X5" s="127" t="s">
        <v>413</v>
      </c>
      <c r="Y5" s="127"/>
      <c r="Z5" s="126" t="s">
        <v>40</v>
      </c>
      <c r="AB5" s="2"/>
    </row>
    <row r="6" spans="1:29" ht="15.5" customHeight="1">
      <c r="A6" s="125"/>
      <c r="B6" s="125"/>
      <c r="C6" s="112"/>
      <c r="D6" s="127"/>
      <c r="E6" s="127"/>
      <c r="F6" s="126"/>
      <c r="G6" s="14" t="s">
        <v>369</v>
      </c>
      <c r="H6" s="49">
        <f>基本情報!$C$12</f>
        <v>0</v>
      </c>
      <c r="I6" s="14" t="s">
        <v>40</v>
      </c>
      <c r="Q6" t="s">
        <v>399</v>
      </c>
      <c r="R6" t="str">
        <f>IF(基本情報!$F$11="",IF(基本情報!$E$11="",基本情報!$D$14,CONCATENATE(基本情報!$D$14,"／",基本情報!$E$14)),CONCATENATE(基本情報!$D$14,"／",基本情報!$E$14,"／",基本情報!$F$14))</f>
        <v>↑</v>
      </c>
      <c r="S6" t="str">
        <f>IF(基本情報!$F$11="",IF(基本情報!$E$11="",基本情報!$C$14,CONCATENATE(基本情報!$C$14,"／",基本情報!$E$14)),CONCATENATE(基本情報!$C$14,"／",基本情報!$E$14,"／",基本情報!$F$14))</f>
        <v>右の欄に入力→</v>
      </c>
      <c r="U6" s="125"/>
      <c r="V6" s="125"/>
      <c r="W6" s="112"/>
      <c r="X6" s="127"/>
      <c r="Y6" s="127"/>
      <c r="Z6" s="126"/>
      <c r="AA6" s="14" t="s">
        <v>369</v>
      </c>
      <c r="AB6" s="49" t="s">
        <v>433</v>
      </c>
      <c r="AC6" s="14" t="s">
        <v>40</v>
      </c>
    </row>
    <row r="7" spans="1:29" s="32" customFormat="1" ht="21" customHeight="1">
      <c r="A7" s="125" t="s">
        <v>399</v>
      </c>
      <c r="B7" s="125"/>
      <c r="C7" s="1" t="s">
        <v>38</v>
      </c>
      <c r="D7" s="124" t="str">
        <f>IF($Q$2=1,$R$6,IF($Q$2=2,$S$6,""))</f>
        <v>↑</v>
      </c>
      <c r="E7" s="124"/>
      <c r="F7" s="124"/>
      <c r="G7" s="124"/>
      <c r="H7" s="124"/>
      <c r="I7" s="14" t="s">
        <v>40</v>
      </c>
      <c r="Q7" s="32" t="s">
        <v>402</v>
      </c>
      <c r="R7" s="32" t="str">
        <f>IF(基本情報!$F$11="",IF(基本情報!$E$11="",基本情報!$D$15,CONCATENATE(基本情報!$D$15,"／",基本情報!$E$15)),CONCATENATE(基本情報!$D$15,"／",基本情報!$E$15,"／",基本情報!$F$15))</f>
        <v>学校名（略称）を選択</v>
      </c>
      <c r="S7" s="32" t="str">
        <f>IF(基本情報!$F$11="",IF(基本情報!$E$11="",基本情報!$C$15,CONCATENATE(基本情報!$C$15,"／",基本情報!$E$15)),CONCATENATE(基本情報!$C$15,"／",基本情報!$E$15,"／",基本情報!$F$15))</f>
        <v>右の欄に入力→</v>
      </c>
      <c r="U7" s="125" t="s">
        <v>399</v>
      </c>
      <c r="V7" s="125"/>
      <c r="W7" s="1" t="s">
        <v>38</v>
      </c>
      <c r="X7" s="124" t="s">
        <v>434</v>
      </c>
      <c r="Y7" s="124"/>
      <c r="Z7" s="124"/>
      <c r="AA7" s="124"/>
      <c r="AB7" s="124"/>
      <c r="AC7" s="14" t="s">
        <v>40</v>
      </c>
    </row>
    <row r="8" spans="1:29" s="32" customFormat="1" ht="21" customHeight="1">
      <c r="A8" s="125" t="s">
        <v>8</v>
      </c>
      <c r="B8" s="125"/>
      <c r="C8" s="1" t="s">
        <v>38</v>
      </c>
      <c r="D8" s="49" t="str">
        <f>IF($Q$2=1,$R$8,IF($Q$2=2,$S$8,""))</f>
        <v/>
      </c>
      <c r="E8" s="2" t="s">
        <v>40</v>
      </c>
      <c r="F8" s="14" t="s">
        <v>370</v>
      </c>
      <c r="G8" s="124" t="str">
        <f>IF($Q$2=1,$R$7,IF($Q$2=2,$S$7,""))</f>
        <v>学校名（略称）を選択</v>
      </c>
      <c r="H8" s="124">
        <f>基本情報!$D$12</f>
        <v>0</v>
      </c>
      <c r="I8" s="14" t="s">
        <v>40</v>
      </c>
      <c r="Q8" s="32" t="s">
        <v>400</v>
      </c>
      <c r="R8" s="32" t="str">
        <f>基本情報!$D$16</f>
        <v/>
      </c>
      <c r="S8" s="32" t="str">
        <f>基本情報!$C$16</f>
        <v>右の欄に入力→</v>
      </c>
      <c r="U8" s="125" t="s">
        <v>8</v>
      </c>
      <c r="V8" s="125"/>
      <c r="W8" s="1" t="s">
        <v>38</v>
      </c>
      <c r="X8" s="49" t="s">
        <v>431</v>
      </c>
      <c r="Y8" s="2" t="s">
        <v>40</v>
      </c>
      <c r="Z8" s="14" t="s">
        <v>370</v>
      </c>
      <c r="AA8" s="124" t="s">
        <v>415</v>
      </c>
      <c r="AB8" s="124">
        <f>基本情報!$D$12</f>
        <v>0</v>
      </c>
      <c r="AC8" s="14" t="s">
        <v>40</v>
      </c>
    </row>
    <row r="9" spans="1:29" s="32" customFormat="1" ht="21" customHeight="1">
      <c r="A9" s="125" t="s">
        <v>9</v>
      </c>
      <c r="B9" s="125"/>
      <c r="C9" s="1" t="s">
        <v>38</v>
      </c>
      <c r="D9" s="49" t="str">
        <f>IF($Q$2=1,$R$9,IF($Q$2=2,$S$9,""))</f>
        <v>（  ）</v>
      </c>
      <c r="E9" s="2" t="s">
        <v>40</v>
      </c>
      <c r="F9" s="41"/>
      <c r="G9" s="2"/>
      <c r="H9" s="2"/>
      <c r="I9" s="60"/>
      <c r="Q9" s="32" t="s">
        <v>383</v>
      </c>
      <c r="R9" s="32" t="str">
        <f>IF(基本情報!$D$17="",CONCATENATE("（ ",基本情報!$D$18," ）"),基本情報!$D$17)</f>
        <v>（  ）</v>
      </c>
      <c r="S9" s="32" t="str">
        <f>IF(基本情報!$C$17="",CONCATENATE("（ ",基本情報!$C$18," ）"),基本情報!$C$17)</f>
        <v>右の欄に入力→</v>
      </c>
      <c r="U9" s="125" t="s">
        <v>9</v>
      </c>
      <c r="V9" s="125"/>
      <c r="W9" s="1" t="s">
        <v>38</v>
      </c>
      <c r="X9" s="89" t="s">
        <v>432</v>
      </c>
      <c r="Y9" s="2" t="s">
        <v>40</v>
      </c>
      <c r="Z9" s="41"/>
      <c r="AA9" s="2"/>
      <c r="AB9" s="2"/>
      <c r="AC9" s="60"/>
    </row>
    <row r="10" spans="1:29" s="32" customFormat="1" ht="21" customHeight="1">
      <c r="A10" s="131" t="s">
        <v>10</v>
      </c>
      <c r="B10" s="131"/>
      <c r="C10" s="1" t="s">
        <v>38</v>
      </c>
      <c r="D10" s="49" t="str">
        <f>IF($Q$2=1,$R$10,IF($Q$2=2,$S$10,""))</f>
        <v/>
      </c>
      <c r="E10" s="2" t="s">
        <v>40</v>
      </c>
      <c r="F10" s="2"/>
      <c r="G10" s="2"/>
      <c r="H10" s="2"/>
      <c r="I10" s="60"/>
      <c r="Q10" s="32" t="s">
        <v>401</v>
      </c>
      <c r="R10" s="32" t="str">
        <f>基本情報!$D$19</f>
        <v/>
      </c>
      <c r="S10" s="32" t="str">
        <f>基本情報!$C$19</f>
        <v>右の欄に入力→</v>
      </c>
      <c r="U10" s="131" t="s">
        <v>10</v>
      </c>
      <c r="V10" s="131"/>
      <c r="W10" s="1" t="s">
        <v>38</v>
      </c>
      <c r="X10" s="49" t="str">
        <f>IF($Q$2=1,$R$10,IF($Q$2=2,$S$10,""))</f>
        <v/>
      </c>
      <c r="Y10" s="2" t="s">
        <v>40</v>
      </c>
      <c r="Z10" s="2"/>
      <c r="AA10" s="2"/>
      <c r="AB10" s="2"/>
      <c r="AC10" s="60"/>
    </row>
    <row r="11" spans="1:29" ht="3.75" customHeight="1">
      <c r="A11" s="132"/>
      <c r="B11" s="132"/>
      <c r="C11" s="2"/>
      <c r="D11" s="2"/>
      <c r="E11" s="2"/>
      <c r="F11" s="2"/>
      <c r="G11" s="2"/>
      <c r="H11" s="2"/>
      <c r="U11" s="132"/>
      <c r="V11" s="132"/>
      <c r="W11" s="2"/>
      <c r="X11" s="2"/>
      <c r="Y11" s="2"/>
      <c r="Z11" s="2"/>
      <c r="AA11" s="2"/>
      <c r="AB11" s="2"/>
    </row>
    <row r="12" spans="1:29" ht="22.5" customHeight="1" thickBot="1">
      <c r="A12" s="133" t="s">
        <v>11</v>
      </c>
      <c r="B12" s="132"/>
      <c r="C12" s="132"/>
      <c r="D12" s="132"/>
      <c r="E12" s="132"/>
      <c r="F12" s="132"/>
      <c r="G12" s="132"/>
      <c r="H12" s="132"/>
      <c r="U12" s="133" t="s">
        <v>11</v>
      </c>
      <c r="V12" s="132"/>
      <c r="W12" s="132"/>
      <c r="X12" s="132"/>
      <c r="Y12" s="132"/>
      <c r="Z12" s="132"/>
      <c r="AA12" s="132"/>
      <c r="AB12" s="132"/>
    </row>
    <row r="13" spans="1:29" ht="25" customHeight="1" thickBot="1">
      <c r="A13" s="50" t="s">
        <v>1</v>
      </c>
      <c r="B13" s="11" t="s">
        <v>2</v>
      </c>
      <c r="C13" s="12"/>
      <c r="D13" s="12" t="s">
        <v>3</v>
      </c>
      <c r="E13" s="12"/>
      <c r="F13" s="13" t="s">
        <v>4</v>
      </c>
      <c r="G13" s="12" t="s">
        <v>5</v>
      </c>
      <c r="H13" s="117" t="s">
        <v>405</v>
      </c>
      <c r="I13" s="118"/>
      <c r="U13" s="50" t="s">
        <v>1</v>
      </c>
      <c r="V13" s="11" t="s">
        <v>2</v>
      </c>
      <c r="W13" s="12"/>
      <c r="X13" s="12" t="s">
        <v>3</v>
      </c>
      <c r="Y13" s="12"/>
      <c r="Z13" s="13" t="s">
        <v>4</v>
      </c>
      <c r="AA13" s="12" t="s">
        <v>5</v>
      </c>
      <c r="AB13" s="117" t="s">
        <v>405</v>
      </c>
      <c r="AC13" s="118"/>
    </row>
    <row r="14" spans="1:29" ht="25.5" customHeight="1">
      <c r="A14" s="3">
        <v>1</v>
      </c>
      <c r="B14" s="29" t="s">
        <v>36</v>
      </c>
      <c r="C14" s="4"/>
      <c r="D14" s="91"/>
      <c r="E14" s="4"/>
      <c r="F14" s="64"/>
      <c r="G14" s="23"/>
      <c r="H14" s="119" t="str">
        <f>IF(D14="","",IF($Q$2=1,$R$3,""))</f>
        <v/>
      </c>
      <c r="I14" s="120"/>
      <c r="U14" s="3">
        <v>1</v>
      </c>
      <c r="V14" s="29" t="s">
        <v>36</v>
      </c>
      <c r="W14" s="4"/>
      <c r="X14" s="68" t="s">
        <v>419</v>
      </c>
      <c r="Y14" s="4"/>
      <c r="Z14" s="64">
        <v>3</v>
      </c>
      <c r="AA14" s="23">
        <v>176</v>
      </c>
      <c r="AB14" s="119" t="s">
        <v>416</v>
      </c>
      <c r="AC14" s="120"/>
    </row>
    <row r="15" spans="1:29" ht="25.5" customHeight="1">
      <c r="A15" s="5">
        <v>2</v>
      </c>
      <c r="B15" s="30">
        <v>2</v>
      </c>
      <c r="C15" s="6"/>
      <c r="D15" s="69"/>
      <c r="E15" s="6"/>
      <c r="F15" s="65"/>
      <c r="G15" s="24"/>
      <c r="H15" s="121" t="str">
        <f t="shared" ref="H15:H25" si="0">IF(D15="","",IF($Q$2=1,$R$3,""))</f>
        <v/>
      </c>
      <c r="I15" s="122"/>
      <c r="U15" s="5">
        <v>2</v>
      </c>
      <c r="V15" s="30">
        <v>2</v>
      </c>
      <c r="W15" s="6"/>
      <c r="X15" s="69" t="s">
        <v>420</v>
      </c>
      <c r="Y15" s="6"/>
      <c r="Z15" s="65">
        <v>3</v>
      </c>
      <c r="AA15" s="24">
        <v>174</v>
      </c>
      <c r="AB15" s="121" t="s">
        <v>416</v>
      </c>
      <c r="AC15" s="122"/>
    </row>
    <row r="16" spans="1:29" ht="25.5" customHeight="1">
      <c r="A16" s="5">
        <v>3</v>
      </c>
      <c r="B16" s="30"/>
      <c r="C16" s="6"/>
      <c r="D16" s="69"/>
      <c r="E16" s="6"/>
      <c r="F16" s="65"/>
      <c r="G16" s="24"/>
      <c r="H16" s="121" t="str">
        <f t="shared" si="0"/>
        <v/>
      </c>
      <c r="I16" s="122"/>
      <c r="U16" s="5">
        <v>3</v>
      </c>
      <c r="V16" s="30">
        <v>3</v>
      </c>
      <c r="W16" s="6"/>
      <c r="X16" s="69" t="s">
        <v>429</v>
      </c>
      <c r="Y16" s="6"/>
      <c r="Z16" s="65">
        <v>3</v>
      </c>
      <c r="AA16" s="24">
        <v>184</v>
      </c>
      <c r="AB16" s="121" t="s">
        <v>416</v>
      </c>
      <c r="AC16" s="122"/>
    </row>
    <row r="17" spans="1:29" ht="25.5" customHeight="1">
      <c r="A17" s="5">
        <v>4</v>
      </c>
      <c r="B17" s="30"/>
      <c r="C17" s="6"/>
      <c r="D17" s="69"/>
      <c r="E17" s="6"/>
      <c r="F17" s="65"/>
      <c r="G17" s="24"/>
      <c r="H17" s="121" t="str">
        <f t="shared" si="0"/>
        <v/>
      </c>
      <c r="I17" s="122"/>
      <c r="U17" s="5">
        <v>4</v>
      </c>
      <c r="V17" s="30">
        <v>4</v>
      </c>
      <c r="W17" s="6"/>
      <c r="X17" s="69" t="s">
        <v>428</v>
      </c>
      <c r="Y17" s="6"/>
      <c r="Z17" s="65">
        <v>3</v>
      </c>
      <c r="AA17" s="24">
        <v>159</v>
      </c>
      <c r="AB17" s="121" t="s">
        <v>416</v>
      </c>
      <c r="AC17" s="122"/>
    </row>
    <row r="18" spans="1:29" ht="25.5" customHeight="1">
      <c r="A18" s="5">
        <v>5</v>
      </c>
      <c r="B18" s="30"/>
      <c r="C18" s="6"/>
      <c r="D18" s="69"/>
      <c r="E18" s="6"/>
      <c r="F18" s="65"/>
      <c r="G18" s="24"/>
      <c r="H18" s="121" t="str">
        <f t="shared" si="0"/>
        <v/>
      </c>
      <c r="I18" s="122"/>
      <c r="U18" s="5">
        <v>5</v>
      </c>
      <c r="V18" s="30">
        <v>5</v>
      </c>
      <c r="W18" s="6"/>
      <c r="X18" s="69" t="s">
        <v>421</v>
      </c>
      <c r="Y18" s="6"/>
      <c r="Z18" s="65">
        <v>2</v>
      </c>
      <c r="AA18" s="24">
        <v>178</v>
      </c>
      <c r="AB18" s="121" t="s">
        <v>416</v>
      </c>
      <c r="AC18" s="122"/>
    </row>
    <row r="19" spans="1:29" ht="25.5" customHeight="1">
      <c r="A19" s="5">
        <v>6</v>
      </c>
      <c r="B19" s="30"/>
      <c r="C19" s="6"/>
      <c r="D19" s="69"/>
      <c r="E19" s="6"/>
      <c r="F19" s="65"/>
      <c r="G19" s="24"/>
      <c r="H19" s="121" t="str">
        <f t="shared" si="0"/>
        <v/>
      </c>
      <c r="I19" s="122"/>
      <c r="U19" s="5">
        <v>6</v>
      </c>
      <c r="V19" s="30">
        <v>6</v>
      </c>
      <c r="W19" s="6"/>
      <c r="X19" s="69" t="s">
        <v>430</v>
      </c>
      <c r="Y19" s="6"/>
      <c r="Z19" s="65">
        <v>3</v>
      </c>
      <c r="AA19" s="24">
        <v>176</v>
      </c>
      <c r="AB19" s="121" t="s">
        <v>416</v>
      </c>
      <c r="AC19" s="122"/>
    </row>
    <row r="20" spans="1:29" ht="25.5" customHeight="1">
      <c r="A20" s="5">
        <v>7</v>
      </c>
      <c r="B20" s="30"/>
      <c r="C20" s="6"/>
      <c r="D20" s="69"/>
      <c r="E20" s="6"/>
      <c r="F20" s="65"/>
      <c r="G20" s="24"/>
      <c r="H20" s="121" t="str">
        <f t="shared" si="0"/>
        <v/>
      </c>
      <c r="I20" s="122"/>
      <c r="U20" s="5">
        <v>7</v>
      </c>
      <c r="V20" s="30">
        <v>7</v>
      </c>
      <c r="W20" s="6"/>
      <c r="X20" s="69" t="s">
        <v>422</v>
      </c>
      <c r="Y20" s="6"/>
      <c r="Z20" s="65">
        <v>2</v>
      </c>
      <c r="AA20" s="24">
        <v>180</v>
      </c>
      <c r="AB20" s="121" t="s">
        <v>416</v>
      </c>
      <c r="AC20" s="122"/>
    </row>
    <row r="21" spans="1:29" ht="25.5" customHeight="1">
      <c r="A21" s="5">
        <v>8</v>
      </c>
      <c r="B21" s="30"/>
      <c r="C21" s="6"/>
      <c r="D21" s="69"/>
      <c r="E21" s="6"/>
      <c r="F21" s="65"/>
      <c r="G21" s="24"/>
      <c r="H21" s="121" t="str">
        <f t="shared" si="0"/>
        <v/>
      </c>
      <c r="I21" s="122"/>
      <c r="U21" s="5">
        <v>8</v>
      </c>
      <c r="V21" s="30">
        <v>8</v>
      </c>
      <c r="W21" s="6"/>
      <c r="X21" s="69" t="s">
        <v>423</v>
      </c>
      <c r="Y21" s="6"/>
      <c r="Z21" s="65">
        <v>1</v>
      </c>
      <c r="AA21" s="24">
        <v>175</v>
      </c>
      <c r="AB21" s="121" t="s">
        <v>416</v>
      </c>
      <c r="AC21" s="122"/>
    </row>
    <row r="22" spans="1:29" ht="25.5" customHeight="1">
      <c r="A22" s="5">
        <v>9</v>
      </c>
      <c r="B22" s="30"/>
      <c r="C22" s="6"/>
      <c r="D22" s="70"/>
      <c r="E22" s="7"/>
      <c r="F22" s="65"/>
      <c r="G22" s="24"/>
      <c r="H22" s="121" t="str">
        <f t="shared" si="0"/>
        <v/>
      </c>
      <c r="I22" s="122"/>
      <c r="U22" s="5">
        <v>9</v>
      </c>
      <c r="V22" s="30">
        <v>9</v>
      </c>
      <c r="W22" s="6"/>
      <c r="X22" s="70" t="s">
        <v>425</v>
      </c>
      <c r="Y22" s="7"/>
      <c r="Z22" s="65">
        <v>2</v>
      </c>
      <c r="AA22" s="24">
        <v>181</v>
      </c>
      <c r="AB22" s="121" t="s">
        <v>416</v>
      </c>
      <c r="AC22" s="122"/>
    </row>
    <row r="23" spans="1:29" ht="25.5" customHeight="1">
      <c r="A23" s="5">
        <v>10</v>
      </c>
      <c r="B23" s="30"/>
      <c r="C23" s="6"/>
      <c r="D23" s="70"/>
      <c r="E23" s="7"/>
      <c r="F23" s="65"/>
      <c r="G23" s="25"/>
      <c r="H23" s="121" t="str">
        <f t="shared" si="0"/>
        <v/>
      </c>
      <c r="I23" s="122"/>
      <c r="U23" s="5">
        <v>10</v>
      </c>
      <c r="V23" s="30">
        <v>10</v>
      </c>
      <c r="W23" s="6"/>
      <c r="X23" s="70" t="s">
        <v>424</v>
      </c>
      <c r="Y23" s="7"/>
      <c r="Z23" s="65">
        <v>1</v>
      </c>
      <c r="AA23" s="25">
        <v>164</v>
      </c>
      <c r="AB23" s="121" t="s">
        <v>416</v>
      </c>
      <c r="AC23" s="122"/>
    </row>
    <row r="24" spans="1:29" ht="25.5" customHeight="1">
      <c r="A24" s="5">
        <v>11</v>
      </c>
      <c r="B24" s="30"/>
      <c r="C24" s="6"/>
      <c r="D24" s="70"/>
      <c r="E24" s="7"/>
      <c r="F24" s="65"/>
      <c r="G24" s="25"/>
      <c r="H24" s="121" t="str">
        <f t="shared" si="0"/>
        <v/>
      </c>
      <c r="I24" s="122"/>
      <c r="U24" s="5">
        <v>11</v>
      </c>
      <c r="V24" s="30">
        <v>11</v>
      </c>
      <c r="W24" s="6"/>
      <c r="X24" s="70" t="s">
        <v>427</v>
      </c>
      <c r="Y24" s="7"/>
      <c r="Z24" s="65">
        <v>1</v>
      </c>
      <c r="AA24" s="25">
        <v>188</v>
      </c>
      <c r="AB24" s="121" t="s">
        <v>416</v>
      </c>
      <c r="AC24" s="122"/>
    </row>
    <row r="25" spans="1:29" ht="25.5" customHeight="1" thickBot="1">
      <c r="A25" s="8">
        <v>12</v>
      </c>
      <c r="B25" s="31"/>
      <c r="C25" s="9"/>
      <c r="D25" s="71"/>
      <c r="E25" s="10"/>
      <c r="F25" s="66"/>
      <c r="G25" s="26"/>
      <c r="H25" s="134" t="str">
        <f t="shared" si="0"/>
        <v/>
      </c>
      <c r="I25" s="135"/>
      <c r="U25" s="8">
        <v>12</v>
      </c>
      <c r="V25" s="31"/>
      <c r="W25" s="9"/>
      <c r="X25" s="71" t="s">
        <v>426</v>
      </c>
      <c r="Y25" s="10"/>
      <c r="Z25" s="66">
        <v>1</v>
      </c>
      <c r="AA25" s="26">
        <v>179</v>
      </c>
      <c r="AB25" s="134" t="s">
        <v>416</v>
      </c>
      <c r="AC25" s="135"/>
    </row>
    <row r="26" spans="1:29" ht="24.65" customHeight="1">
      <c r="A26" s="133" t="s">
        <v>366</v>
      </c>
      <c r="B26" s="132"/>
      <c r="C26" s="132"/>
      <c r="D26" s="132"/>
      <c r="E26" s="132"/>
      <c r="F26" s="132"/>
      <c r="G26" s="132"/>
      <c r="H26" s="132"/>
      <c r="U26" s="133" t="s">
        <v>366</v>
      </c>
      <c r="V26" s="132"/>
      <c r="W26" s="132"/>
      <c r="X26" s="132"/>
      <c r="Y26" s="132"/>
      <c r="Z26" s="132"/>
      <c r="AA26" s="132"/>
      <c r="AB26" s="132"/>
    </row>
    <row r="27" spans="1:29" ht="12" customHeight="1">
      <c r="A27" s="52"/>
      <c r="B27" s="2"/>
      <c r="C27" s="2"/>
      <c r="D27" s="2"/>
      <c r="E27" s="2"/>
      <c r="F27" s="2"/>
      <c r="G27" s="2"/>
      <c r="H27" s="2"/>
      <c r="U27" s="52"/>
      <c r="V27" s="2"/>
      <c r="W27" s="2"/>
      <c r="X27" s="2"/>
      <c r="Y27" s="2"/>
      <c r="Z27" s="2"/>
      <c r="AA27" s="2"/>
      <c r="AB27" s="2"/>
    </row>
    <row r="28" spans="1:29" s="15" customFormat="1" ht="19.5" customHeight="1">
      <c r="A28" s="161">
        <f ca="1">TODAY()</f>
        <v>45537</v>
      </c>
      <c r="B28" s="161"/>
      <c r="C28" s="126" t="s">
        <v>32</v>
      </c>
      <c r="D28" s="126"/>
      <c r="E28" s="2"/>
      <c r="F28" s="2"/>
      <c r="G28" s="2"/>
      <c r="H28" s="2"/>
      <c r="I28" s="2"/>
      <c r="U28" s="128">
        <f ca="1">TODAY()</f>
        <v>45537</v>
      </c>
      <c r="V28" s="128"/>
      <c r="W28" s="126" t="s">
        <v>32</v>
      </c>
      <c r="X28" s="126"/>
      <c r="Y28" s="2"/>
      <c r="Z28" s="2"/>
      <c r="AA28" s="2"/>
      <c r="AB28" s="2"/>
      <c r="AC28" s="2"/>
    </row>
    <row r="29" spans="1:29" s="15" customFormat="1" ht="6" customHeight="1">
      <c r="A29" s="2" t="s">
        <v>13</v>
      </c>
      <c r="B29" s="2"/>
      <c r="C29" s="2"/>
      <c r="D29" s="2"/>
      <c r="E29" s="2"/>
      <c r="F29" s="2"/>
      <c r="G29" s="2"/>
      <c r="H29" s="2"/>
      <c r="I29" s="2"/>
      <c r="Q29" s="16" t="s">
        <v>272</v>
      </c>
      <c r="R29" s="16" t="str">
        <f>基本情報!$D$20</f>
        <v>　</v>
      </c>
      <c r="S29" s="16" t="str">
        <f>基本情報!$C$20</f>
        <v>右の欄に入力→</v>
      </c>
      <c r="T29" s="16"/>
      <c r="U29" s="2" t="s">
        <v>13</v>
      </c>
      <c r="V29" s="2"/>
      <c r="W29" s="2"/>
      <c r="X29" s="2"/>
      <c r="Y29" s="2"/>
      <c r="Z29" s="2"/>
      <c r="AA29" s="2"/>
      <c r="AB29" s="2"/>
      <c r="AC29" s="2"/>
    </row>
    <row r="30" spans="1:29" s="16" customFormat="1" ht="19">
      <c r="A30" s="113" t="str">
        <f>IF($Q$2=1,$R$30,IF($Q$2=2,$S$30,""))</f>
        <v>　長</v>
      </c>
      <c r="B30" s="113"/>
      <c r="C30" s="113"/>
      <c r="D30" s="113"/>
      <c r="E30" s="61"/>
      <c r="F30" s="114">
        <f>IF($Q$2=1,$R$32,IF($Q$2=2,$S$32,""))</f>
        <v>0</v>
      </c>
      <c r="G30" s="114"/>
      <c r="H30" s="62" t="s">
        <v>33</v>
      </c>
      <c r="I30" s="63"/>
      <c r="Q30" s="16" t="s">
        <v>272</v>
      </c>
      <c r="R30" s="16" t="str">
        <f>CONCATENATE(基本情報!$D$20,"長")</f>
        <v>　長</v>
      </c>
      <c r="S30" s="16" t="str">
        <f>基本情報!$C$20&amp;" 代表"</f>
        <v>右の欄に入力→ 代表</v>
      </c>
      <c r="U30" s="113" t="s">
        <v>417</v>
      </c>
      <c r="V30" s="113"/>
      <c r="W30" s="113"/>
      <c r="X30" s="113"/>
      <c r="Y30" s="61"/>
      <c r="Z30" s="114" t="s">
        <v>414</v>
      </c>
      <c r="AA30" s="114"/>
      <c r="AB30" s="62" t="s">
        <v>33</v>
      </c>
      <c r="AC30" s="63"/>
    </row>
    <row r="31" spans="1:29" s="16" customFormat="1" ht="4.5" customHeight="1">
      <c r="A31" s="63"/>
      <c r="B31" s="63"/>
      <c r="C31" s="63"/>
      <c r="D31" s="63"/>
      <c r="E31" s="63"/>
      <c r="F31" s="63"/>
      <c r="G31" s="63"/>
      <c r="H31" s="63"/>
      <c r="I31" s="63"/>
      <c r="U31" s="63"/>
      <c r="V31" s="63"/>
      <c r="W31" s="63"/>
      <c r="X31" s="63"/>
      <c r="Y31" s="63"/>
      <c r="Z31" s="63"/>
      <c r="AA31" s="63"/>
      <c r="AB31" s="63"/>
      <c r="AC31" s="63"/>
    </row>
    <row r="32" spans="1:29" s="16" customFormat="1" ht="19">
      <c r="A32" s="63" t="s">
        <v>16</v>
      </c>
      <c r="B32" s="63"/>
      <c r="C32" s="63"/>
      <c r="D32" s="112" t="str">
        <f>IF($F$30="0","基本入力に学校長の氏名を入力したら、このセルは消えます","")</f>
        <v/>
      </c>
      <c r="E32" s="112"/>
      <c r="F32" s="112"/>
      <c r="G32" s="112"/>
      <c r="H32" s="112"/>
      <c r="I32" s="63"/>
      <c r="Q32" s="16" t="s">
        <v>403</v>
      </c>
      <c r="R32" s="16">
        <f>基本情報!$D$21</f>
        <v>0</v>
      </c>
      <c r="S32" s="16" t="str">
        <f>基本情報!$C$21</f>
        <v>右の欄に入力→</v>
      </c>
      <c r="U32" s="63" t="s">
        <v>16</v>
      </c>
      <c r="V32" s="63"/>
      <c r="W32" s="63"/>
      <c r="X32" s="112" t="str">
        <f>IF($F$30="未入力","基本入力に学校長の氏名を入力したら、このセルは消えます","")</f>
        <v/>
      </c>
      <c r="Y32" s="112"/>
      <c r="Z32" s="112"/>
      <c r="AA32" s="112"/>
      <c r="AB32" s="112"/>
      <c r="AC32" s="63"/>
    </row>
    <row r="33" spans="1:29" s="16" customFormat="1" ht="19">
      <c r="A33" s="113" t="str">
        <f>IF(基本情報!$E$20="","",CONCATENATE(基本情報!$E$20,"長"))</f>
        <v/>
      </c>
      <c r="B33" s="113"/>
      <c r="C33" s="113"/>
      <c r="D33" s="113"/>
      <c r="E33" s="63"/>
      <c r="F33" s="114" t="str">
        <f>IF(基本情報!$E$11="","",基本情報!$E$21)</f>
        <v/>
      </c>
      <c r="G33" s="114" t="e">
        <f>IF(基本情報!#REF!="","",基本情報!#REF!)</f>
        <v>#REF!</v>
      </c>
      <c r="H33" s="62" t="str">
        <f>IF(F33="","","印")</f>
        <v/>
      </c>
      <c r="I33" s="63"/>
      <c r="U33" s="113" t="str">
        <f>IF(基本情報!$E$20="","",CONCATENATE(基本情報!$E$20,"長"))</f>
        <v/>
      </c>
      <c r="V33" s="113"/>
      <c r="W33" s="113"/>
      <c r="X33" s="113"/>
      <c r="Y33" s="63"/>
      <c r="Z33" s="114" t="str">
        <f>IF(基本情報!$E$11="","",基本情報!$E$21)</f>
        <v/>
      </c>
      <c r="AA33" s="114" t="e">
        <f>IF(基本情報!#REF!="","",基本情報!#REF!)</f>
        <v>#REF!</v>
      </c>
      <c r="AB33" s="62" t="str">
        <f>IF(Z33="","","印")</f>
        <v/>
      </c>
      <c r="AC33" s="63"/>
    </row>
    <row r="34" spans="1:29" s="16" customFormat="1" ht="6.5" customHeight="1">
      <c r="A34" s="63"/>
      <c r="B34" s="63"/>
      <c r="C34" s="63"/>
      <c r="D34" s="63"/>
      <c r="E34" s="63"/>
      <c r="F34" s="63"/>
      <c r="G34" s="63"/>
      <c r="H34" s="63"/>
      <c r="I34" s="63"/>
      <c r="U34" s="63"/>
      <c r="V34" s="63"/>
      <c r="W34" s="63"/>
      <c r="X34" s="63"/>
      <c r="Y34" s="63"/>
      <c r="Z34" s="63"/>
      <c r="AA34" s="63"/>
      <c r="AB34" s="63"/>
      <c r="AC34" s="63"/>
    </row>
    <row r="35" spans="1:29" s="16" customFormat="1" ht="19">
      <c r="A35" s="63" t="s">
        <v>16</v>
      </c>
      <c r="B35" s="63"/>
      <c r="C35" s="63"/>
      <c r="D35" s="112" t="str">
        <f>IF($F$33="未入力","基本入力に学校長の氏名を入力したら、このセルは消えます","")</f>
        <v/>
      </c>
      <c r="E35" s="112"/>
      <c r="F35" s="112"/>
      <c r="G35" s="112"/>
      <c r="H35" s="112"/>
      <c r="I35" s="63"/>
      <c r="U35" s="63" t="s">
        <v>16</v>
      </c>
      <c r="V35" s="63"/>
      <c r="W35" s="63"/>
      <c r="X35" s="112" t="str">
        <f>IF($F$33="未入力","基本入力に学校長の氏名を入力したら、このセルは消えます","")</f>
        <v/>
      </c>
      <c r="Y35" s="112"/>
      <c r="Z35" s="112"/>
      <c r="AA35" s="112"/>
      <c r="AB35" s="112"/>
      <c r="AC35" s="63"/>
    </row>
    <row r="36" spans="1:29" s="16" customFormat="1" ht="19">
      <c r="A36" s="113" t="str">
        <f>IF(基本情報!$F$20="","",CONCATENATE(基本情報!$F$20,"長"))</f>
        <v/>
      </c>
      <c r="B36" s="113"/>
      <c r="C36" s="113"/>
      <c r="D36" s="113"/>
      <c r="E36" s="63"/>
      <c r="F36" s="114" t="str">
        <f>IF(基本情報!$F$11="","",基本情報!$F$21)</f>
        <v/>
      </c>
      <c r="G36" s="114" t="e">
        <f>IF(基本情報!#REF!="","",基本情報!#REF!)</f>
        <v>#REF!</v>
      </c>
      <c r="H36" s="62" t="str">
        <f>IF(F36="","","印")</f>
        <v/>
      </c>
      <c r="I36" s="63"/>
      <c r="U36" s="113" t="str">
        <f>IF(基本情報!$F$20="","",CONCATENATE(基本情報!$F$20,"長"))</f>
        <v/>
      </c>
      <c r="V36" s="113"/>
      <c r="W36" s="113"/>
      <c r="X36" s="113"/>
      <c r="Y36" s="63"/>
      <c r="Z36" s="114" t="str">
        <f>IF(基本情報!$F$11="","",基本情報!$F$21)</f>
        <v/>
      </c>
      <c r="AA36" s="114" t="e">
        <f>IF(基本情報!#REF!="","",基本情報!#REF!)</f>
        <v>#REF!</v>
      </c>
      <c r="AB36" s="62" t="str">
        <f>IF(Z36="","","印")</f>
        <v/>
      </c>
      <c r="AC36" s="63"/>
    </row>
    <row r="37" spans="1:29" s="16" customFormat="1" ht="12.5" customHeight="1">
      <c r="A37" s="63"/>
      <c r="B37" s="63"/>
      <c r="C37" s="63"/>
      <c r="D37" s="63"/>
      <c r="E37" s="63"/>
      <c r="F37" s="63"/>
      <c r="G37" s="63"/>
      <c r="H37" s="63"/>
      <c r="I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s="15" customFormat="1" ht="14">
      <c r="A38" s="129" t="s">
        <v>14</v>
      </c>
      <c r="B38" s="129"/>
      <c r="C38" s="129"/>
      <c r="D38" s="129"/>
      <c r="E38" s="129"/>
      <c r="F38" s="129"/>
      <c r="G38" s="129"/>
      <c r="H38" s="129"/>
      <c r="I38" s="129"/>
      <c r="U38" s="129" t="s">
        <v>14</v>
      </c>
      <c r="V38" s="129"/>
      <c r="W38" s="129"/>
      <c r="X38" s="129"/>
      <c r="Y38" s="129"/>
      <c r="Z38" s="129"/>
      <c r="AA38" s="129"/>
      <c r="AB38" s="129"/>
      <c r="AC38" s="129"/>
    </row>
    <row r="39" spans="1:29"/>
  </sheetData>
  <sheetProtection formatCells="0" selectLockedCells="1"/>
  <mergeCells count="80">
    <mergeCell ref="U38:AC38"/>
    <mergeCell ref="X32:AB32"/>
    <mergeCell ref="U33:X33"/>
    <mergeCell ref="Z33:AA33"/>
    <mergeCell ref="X35:AB35"/>
    <mergeCell ref="U36:X36"/>
    <mergeCell ref="Z36:AA36"/>
    <mergeCell ref="AB25:AC25"/>
    <mergeCell ref="U26:AB26"/>
    <mergeCell ref="U28:V28"/>
    <mergeCell ref="W28:X28"/>
    <mergeCell ref="U30:X30"/>
    <mergeCell ref="Z30:AA30"/>
    <mergeCell ref="AB20:AC20"/>
    <mergeCell ref="AB21:AC21"/>
    <mergeCell ref="AB22:AC22"/>
    <mergeCell ref="AB23:AC23"/>
    <mergeCell ref="AB24:AC24"/>
    <mergeCell ref="AB15:AC15"/>
    <mergeCell ref="AB16:AC16"/>
    <mergeCell ref="AB17:AC17"/>
    <mergeCell ref="AB18:AC18"/>
    <mergeCell ref="AB19:AC19"/>
    <mergeCell ref="U10:V10"/>
    <mergeCell ref="U11:V11"/>
    <mergeCell ref="U12:AB12"/>
    <mergeCell ref="AB13:AC13"/>
    <mergeCell ref="AB14:AC14"/>
    <mergeCell ref="U7:V7"/>
    <mergeCell ref="X7:AB7"/>
    <mergeCell ref="U8:V8"/>
    <mergeCell ref="AA8:AB8"/>
    <mergeCell ref="U9:V9"/>
    <mergeCell ref="AB1:AC1"/>
    <mergeCell ref="U2:AC2"/>
    <mergeCell ref="U3:AC3"/>
    <mergeCell ref="U5:V6"/>
    <mergeCell ref="W5:W6"/>
    <mergeCell ref="X5:Y6"/>
    <mergeCell ref="Z5:Z6"/>
    <mergeCell ref="A38:I38"/>
    <mergeCell ref="A33:D33"/>
    <mergeCell ref="A2:I2"/>
    <mergeCell ref="A9:B9"/>
    <mergeCell ref="A10:B10"/>
    <mergeCell ref="A11:B11"/>
    <mergeCell ref="A12:H12"/>
    <mergeCell ref="A26:H26"/>
    <mergeCell ref="H16:I16"/>
    <mergeCell ref="H23:I23"/>
    <mergeCell ref="H24:I24"/>
    <mergeCell ref="H25:I25"/>
    <mergeCell ref="H19:I19"/>
    <mergeCell ref="H20:I20"/>
    <mergeCell ref="H21:I21"/>
    <mergeCell ref="H22:I22"/>
    <mergeCell ref="D7:H7"/>
    <mergeCell ref="H17:I17"/>
    <mergeCell ref="A28:B28"/>
    <mergeCell ref="C28:D28"/>
    <mergeCell ref="F30:G30"/>
    <mergeCell ref="A7:B7"/>
    <mergeCell ref="A8:B8"/>
    <mergeCell ref="A30:D30"/>
    <mergeCell ref="D35:H35"/>
    <mergeCell ref="A36:D36"/>
    <mergeCell ref="F36:G36"/>
    <mergeCell ref="H1:I1"/>
    <mergeCell ref="F33:G33"/>
    <mergeCell ref="H13:I13"/>
    <mergeCell ref="H14:I14"/>
    <mergeCell ref="H15:I15"/>
    <mergeCell ref="D32:H32"/>
    <mergeCell ref="H18:I18"/>
    <mergeCell ref="A3:I3"/>
    <mergeCell ref="G8:H8"/>
    <mergeCell ref="A5:B6"/>
    <mergeCell ref="C5:C6"/>
    <mergeCell ref="F5:F6"/>
    <mergeCell ref="D5:E6"/>
  </mergeCells>
  <phoneticPr fontId="4"/>
  <conditionalFormatting sqref="A2">
    <cfRule type="cellIs" dxfId="18" priority="15" stopIfTrue="1" operator="equal">
      <formula>0</formula>
    </cfRule>
  </conditionalFormatting>
  <conditionalFormatting sqref="D5 D7">
    <cfRule type="containsText" dxfId="17" priority="21" stopIfTrue="1" operator="containsText" text="↑">
      <formula>NOT(ISERROR(SEARCH("↑",D5)))</formula>
    </cfRule>
  </conditionalFormatting>
  <conditionalFormatting sqref="D9:D10">
    <cfRule type="expression" dxfId="16" priority="19" stopIfTrue="1">
      <formula>$D$9="（  ）"</formula>
    </cfRule>
  </conditionalFormatting>
  <conditionalFormatting sqref="D32:H32">
    <cfRule type="containsText" dxfId="15" priority="16" operator="containsText" text="基本">
      <formula>NOT(ISERROR(SEARCH("基本",D32)))</formula>
    </cfRule>
    <cfRule type="expression" dxfId="14" priority="22">
      <formula>$F$30=0</formula>
    </cfRule>
  </conditionalFormatting>
  <conditionalFormatting sqref="G8:H8">
    <cfRule type="containsText" dxfId="13" priority="20" stopIfTrue="1" operator="containsText" text="略称">
      <formula>NOT(ISERROR(SEARCH("略称",G8)))</formula>
    </cfRule>
  </conditionalFormatting>
  <conditionalFormatting sqref="H6 G8 D8:D10 H14:I25">
    <cfRule type="cellIs" dxfId="11" priority="17" stopIfTrue="1" operator="equal">
      <formula>0</formula>
    </cfRule>
  </conditionalFormatting>
  <printOptions horizontalCentered="1" verticalCentered="1"/>
  <pageMargins left="0.78740157480314965" right="0.78740157480314965" top="0.35433070866141736" bottom="0.35433070866141736" header="0" footer="0"/>
  <pageSetup paperSize="9" fitToWidth="0" fitToHeight="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stopIfTrue="1" operator="equal" id="{DC965F0F-DF19-4419-88C4-4CCC8BE218A5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ellIs" priority="23" stopIfTrue="1" operator="equal" id="{F917B949-3771-4A7B-A58E-C83EB17798C7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856B-9BF0-4F3F-AA4E-D7B83D7075FC}">
  <dimension ref="A1:O34"/>
  <sheetViews>
    <sheetView zoomScale="205" zoomScaleNormal="205" zoomScaleSheetLayoutView="100" zoomScalePageLayoutView="130" workbookViewId="0">
      <selection activeCell="E5" sqref="E5"/>
    </sheetView>
  </sheetViews>
  <sheetFormatPr defaultColWidth="0" defaultRowHeight="13" zeroHeight="1"/>
  <cols>
    <col min="1" max="1" width="5" style="83" bestFit="1" customWidth="1"/>
    <col min="2" max="2" width="18.6328125" style="83" customWidth="1"/>
    <col min="3" max="3" width="3.81640625" style="83" customWidth="1"/>
    <col min="4" max="4" width="5.6328125" style="83" customWidth="1"/>
    <col min="5" max="5" width="18.6328125" style="83" customWidth="1"/>
    <col min="6" max="6" width="3.81640625" style="83" customWidth="1"/>
    <col min="7" max="7" width="5.6328125" style="83" customWidth="1"/>
    <col min="8" max="8" width="18.6328125" style="83" customWidth="1"/>
    <col min="9" max="9" width="3.81640625" style="83" customWidth="1"/>
    <col min="10" max="10" width="5.6328125" style="83" customWidth="1"/>
    <col min="11" max="11" width="18.6328125" style="83" customWidth="1"/>
    <col min="12" max="12" width="3.81640625" style="83" customWidth="1"/>
    <col min="13" max="13" width="5.6328125" style="87" customWidth="1"/>
    <col min="14" max="14" width="18.6328125" style="88" customWidth="1"/>
    <col min="15" max="15" width="1.08984375" style="83" customWidth="1"/>
    <col min="16" max="16384" width="8.81640625" style="83" hidden="1"/>
  </cols>
  <sheetData>
    <row r="1" spans="1:14" ht="45.65" customHeight="1">
      <c r="A1" s="140" t="s">
        <v>410</v>
      </c>
      <c r="B1" s="140"/>
      <c r="C1" s="140"/>
      <c r="D1" s="141" t="str">
        <f>A4</f>
        <v>　</v>
      </c>
      <c r="E1" s="142"/>
      <c r="F1" s="142"/>
      <c r="G1" s="142"/>
      <c r="H1" s="143"/>
      <c r="J1" s="136" t="s">
        <v>411</v>
      </c>
      <c r="K1" s="137"/>
      <c r="L1" s="137"/>
      <c r="M1" s="137"/>
      <c r="N1" s="137"/>
    </row>
    <row r="2" spans="1:14">
      <c r="M2" s="83"/>
      <c r="N2" s="83"/>
    </row>
    <row r="3" spans="1:14">
      <c r="A3" s="138" t="s">
        <v>408</v>
      </c>
      <c r="B3" s="138"/>
      <c r="C3" s="82"/>
      <c r="D3" s="138" t="s">
        <v>408</v>
      </c>
      <c r="E3" s="138"/>
      <c r="F3" s="82"/>
      <c r="G3" s="138" t="s">
        <v>408</v>
      </c>
      <c r="H3" s="138"/>
      <c r="I3" s="82"/>
      <c r="J3" s="138" t="s">
        <v>408</v>
      </c>
      <c r="K3" s="138"/>
      <c r="L3" s="82"/>
      <c r="M3" s="138" t="s">
        <v>408</v>
      </c>
      <c r="N3" s="138"/>
    </row>
    <row r="4" spans="1:14" ht="31" customHeight="1">
      <c r="A4" s="144" t="str">
        <f>IF(大会申込!$Q$2=1,大会申込!$R$29,大会申込!$S$29)</f>
        <v>　</v>
      </c>
      <c r="B4" s="144"/>
      <c r="C4" s="84"/>
      <c r="D4" s="144" t="str">
        <f>IF(大会申込!$Q$2=1,大会申込!$R$29,大会申込!$S$29)</f>
        <v>　</v>
      </c>
      <c r="E4" s="144"/>
      <c r="F4" s="84"/>
      <c r="G4" s="144" t="str">
        <f>IF(大会申込!$Q$2=1,大会申込!$R$29,大会申込!$S$29)</f>
        <v>　</v>
      </c>
      <c r="H4" s="144"/>
      <c r="I4" s="84"/>
      <c r="J4" s="144" t="str">
        <f>IF(大会申込!$Q$2=1,大会申込!$R$29,大会申込!$S$29)</f>
        <v>　</v>
      </c>
      <c r="K4" s="144"/>
      <c r="L4" s="84"/>
      <c r="M4" s="144" t="str">
        <f>IF(大会申込!$Q$2=1,大会申込!$R$29,大会申込!$S$29)</f>
        <v>　</v>
      </c>
      <c r="N4" s="144"/>
    </row>
    <row r="5" spans="1:14" ht="14.5" customHeight="1">
      <c r="A5" s="85" t="s">
        <v>407</v>
      </c>
      <c r="B5" s="85" t="s">
        <v>409</v>
      </c>
      <c r="C5" s="82"/>
      <c r="D5" s="85" t="s">
        <v>407</v>
      </c>
      <c r="E5" s="85" t="s">
        <v>409</v>
      </c>
      <c r="F5" s="82"/>
      <c r="G5" s="85" t="s">
        <v>407</v>
      </c>
      <c r="H5" s="85" t="s">
        <v>409</v>
      </c>
      <c r="I5" s="82"/>
      <c r="J5" s="85" t="s">
        <v>407</v>
      </c>
      <c r="K5" s="85" t="s">
        <v>409</v>
      </c>
      <c r="L5" s="82"/>
      <c r="M5" s="85" t="s">
        <v>407</v>
      </c>
      <c r="N5" s="85" t="s">
        <v>409</v>
      </c>
    </row>
    <row r="6" spans="1:14" ht="15.5" customHeight="1">
      <c r="A6" s="92" t="str">
        <f>大会申込!$B$14</f>
        <v>①</v>
      </c>
      <c r="B6" s="92">
        <f>大会申込!$D$14</f>
        <v>0</v>
      </c>
      <c r="C6" s="84"/>
      <c r="D6" s="92" t="str">
        <f>大会申込!$B$14</f>
        <v>①</v>
      </c>
      <c r="E6" s="92">
        <f>大会申込!$D$14</f>
        <v>0</v>
      </c>
      <c r="F6" s="84"/>
      <c r="G6" s="92" t="str">
        <f>大会申込!$B$14</f>
        <v>①</v>
      </c>
      <c r="H6" s="92">
        <f>大会申込!$D$14</f>
        <v>0</v>
      </c>
      <c r="I6" s="84"/>
      <c r="J6" s="92" t="str">
        <f>大会申込!$B$14</f>
        <v>①</v>
      </c>
      <c r="K6" s="92">
        <f>大会申込!$D$14</f>
        <v>0</v>
      </c>
      <c r="L6" s="84"/>
      <c r="M6" s="92" t="str">
        <f>大会申込!$B$14</f>
        <v>①</v>
      </c>
      <c r="N6" s="92">
        <f>大会申込!$D$14</f>
        <v>0</v>
      </c>
    </row>
    <row r="7" spans="1:14" ht="15.5" customHeight="1">
      <c r="A7" s="92">
        <f>大会申込!$B$15</f>
        <v>2</v>
      </c>
      <c r="B7" s="92">
        <f>大会申込!$D$15</f>
        <v>0</v>
      </c>
      <c r="C7" s="84"/>
      <c r="D7" s="92">
        <f>大会申込!$B$15</f>
        <v>2</v>
      </c>
      <c r="E7" s="92">
        <f>大会申込!$D$15</f>
        <v>0</v>
      </c>
      <c r="F7" s="84"/>
      <c r="G7" s="92">
        <f>大会申込!$B$15</f>
        <v>2</v>
      </c>
      <c r="H7" s="92">
        <f>大会申込!$D$15</f>
        <v>0</v>
      </c>
      <c r="I7" s="84"/>
      <c r="J7" s="92">
        <f>大会申込!$B$15</f>
        <v>2</v>
      </c>
      <c r="K7" s="92">
        <f>大会申込!$D$15</f>
        <v>0</v>
      </c>
      <c r="L7" s="84"/>
      <c r="M7" s="92">
        <f>大会申込!$B$15</f>
        <v>2</v>
      </c>
      <c r="N7" s="92">
        <f>大会申込!$D$15</f>
        <v>0</v>
      </c>
    </row>
    <row r="8" spans="1:14" ht="15.5" customHeight="1">
      <c r="A8" s="92">
        <f>大会申込!$B$16</f>
        <v>0</v>
      </c>
      <c r="B8" s="92">
        <f>大会申込!$D$16</f>
        <v>0</v>
      </c>
      <c r="C8" s="84"/>
      <c r="D8" s="92">
        <f>大会申込!$B$16</f>
        <v>0</v>
      </c>
      <c r="E8" s="92">
        <f>大会申込!$D$16</f>
        <v>0</v>
      </c>
      <c r="F8" s="84"/>
      <c r="G8" s="92">
        <f>大会申込!$B$16</f>
        <v>0</v>
      </c>
      <c r="H8" s="92">
        <f>大会申込!$D$16</f>
        <v>0</v>
      </c>
      <c r="I8" s="84"/>
      <c r="J8" s="92">
        <f>大会申込!$B$16</f>
        <v>0</v>
      </c>
      <c r="K8" s="92">
        <f>大会申込!$D$16</f>
        <v>0</v>
      </c>
      <c r="L8" s="84"/>
      <c r="M8" s="92">
        <f>大会申込!$B$16</f>
        <v>0</v>
      </c>
      <c r="N8" s="92">
        <f>大会申込!$D$16</f>
        <v>0</v>
      </c>
    </row>
    <row r="9" spans="1:14" ht="15.5" customHeight="1">
      <c r="A9" s="92">
        <f>大会申込!$B$17</f>
        <v>0</v>
      </c>
      <c r="B9" s="92">
        <f>大会申込!$D$17</f>
        <v>0</v>
      </c>
      <c r="C9" s="84"/>
      <c r="D9" s="92">
        <f>大会申込!$B$17</f>
        <v>0</v>
      </c>
      <c r="E9" s="92">
        <f>大会申込!$D$17</f>
        <v>0</v>
      </c>
      <c r="F9" s="84"/>
      <c r="G9" s="92">
        <f>大会申込!$B$17</f>
        <v>0</v>
      </c>
      <c r="H9" s="92">
        <f>大会申込!$D$17</f>
        <v>0</v>
      </c>
      <c r="I9" s="84"/>
      <c r="J9" s="92">
        <f>大会申込!$B$17</f>
        <v>0</v>
      </c>
      <c r="K9" s="92">
        <f>大会申込!$D$17</f>
        <v>0</v>
      </c>
      <c r="L9" s="84"/>
      <c r="M9" s="92">
        <f>大会申込!$B$17</f>
        <v>0</v>
      </c>
      <c r="N9" s="92">
        <f>大会申込!$D$17</f>
        <v>0</v>
      </c>
    </row>
    <row r="10" spans="1:14" ht="15.5" customHeight="1">
      <c r="A10" s="92">
        <f>大会申込!$B$18</f>
        <v>0</v>
      </c>
      <c r="B10" s="92">
        <f>大会申込!$D$18</f>
        <v>0</v>
      </c>
      <c r="C10" s="84"/>
      <c r="D10" s="92">
        <f>大会申込!$B$18</f>
        <v>0</v>
      </c>
      <c r="E10" s="92">
        <f>大会申込!$D$18</f>
        <v>0</v>
      </c>
      <c r="F10" s="84"/>
      <c r="G10" s="92">
        <f>大会申込!$B$18</f>
        <v>0</v>
      </c>
      <c r="H10" s="92">
        <f>大会申込!$D$18</f>
        <v>0</v>
      </c>
      <c r="I10" s="84"/>
      <c r="J10" s="92">
        <f>大会申込!$B$18</f>
        <v>0</v>
      </c>
      <c r="K10" s="92">
        <f>大会申込!$D$18</f>
        <v>0</v>
      </c>
      <c r="L10" s="84"/>
      <c r="M10" s="92">
        <f>大会申込!$B$18</f>
        <v>0</v>
      </c>
      <c r="N10" s="92">
        <f>大会申込!$D$18</f>
        <v>0</v>
      </c>
    </row>
    <row r="11" spans="1:14" ht="15.5" customHeight="1">
      <c r="A11" s="92">
        <f>大会申込!$B$19</f>
        <v>0</v>
      </c>
      <c r="B11" s="92">
        <f>大会申込!$D$19</f>
        <v>0</v>
      </c>
      <c r="C11" s="84"/>
      <c r="D11" s="92">
        <f>大会申込!$B$19</f>
        <v>0</v>
      </c>
      <c r="E11" s="92">
        <f>大会申込!$D$19</f>
        <v>0</v>
      </c>
      <c r="F11" s="84"/>
      <c r="G11" s="92">
        <f>大会申込!$B$19</f>
        <v>0</v>
      </c>
      <c r="H11" s="92">
        <f>大会申込!$D$19</f>
        <v>0</v>
      </c>
      <c r="I11" s="84"/>
      <c r="J11" s="92">
        <f>大会申込!$B$19</f>
        <v>0</v>
      </c>
      <c r="K11" s="92">
        <f>大会申込!$D$19</f>
        <v>0</v>
      </c>
      <c r="L11" s="84"/>
      <c r="M11" s="92">
        <f>大会申込!$B$19</f>
        <v>0</v>
      </c>
      <c r="N11" s="92">
        <f>大会申込!$D$19</f>
        <v>0</v>
      </c>
    </row>
    <row r="12" spans="1:14" ht="15.5" customHeight="1">
      <c r="A12" s="92">
        <f>大会申込!$B$20</f>
        <v>0</v>
      </c>
      <c r="B12" s="92">
        <f>大会申込!$D$20</f>
        <v>0</v>
      </c>
      <c r="C12" s="84"/>
      <c r="D12" s="92">
        <f>大会申込!$B$20</f>
        <v>0</v>
      </c>
      <c r="E12" s="92">
        <f>大会申込!$D$20</f>
        <v>0</v>
      </c>
      <c r="F12" s="84"/>
      <c r="G12" s="92">
        <f>大会申込!$B$20</f>
        <v>0</v>
      </c>
      <c r="H12" s="92">
        <f>大会申込!$D$20</f>
        <v>0</v>
      </c>
      <c r="I12" s="84"/>
      <c r="J12" s="92">
        <f>大会申込!$B$20</f>
        <v>0</v>
      </c>
      <c r="K12" s="92">
        <f>大会申込!$D$20</f>
        <v>0</v>
      </c>
      <c r="L12" s="84"/>
      <c r="M12" s="92">
        <f>大会申込!$B$20</f>
        <v>0</v>
      </c>
      <c r="N12" s="92">
        <f>大会申込!$D$20</f>
        <v>0</v>
      </c>
    </row>
    <row r="13" spans="1:14" ht="15.5" customHeight="1">
      <c r="A13" s="92">
        <f>大会申込!$B$21</f>
        <v>0</v>
      </c>
      <c r="B13" s="92">
        <f>大会申込!$D$21</f>
        <v>0</v>
      </c>
      <c r="C13" s="84"/>
      <c r="D13" s="92">
        <f>大会申込!$B$21</f>
        <v>0</v>
      </c>
      <c r="E13" s="92">
        <f>大会申込!$D$21</f>
        <v>0</v>
      </c>
      <c r="F13" s="84"/>
      <c r="G13" s="92">
        <f>大会申込!$B$21</f>
        <v>0</v>
      </c>
      <c r="H13" s="92">
        <f>大会申込!$D$21</f>
        <v>0</v>
      </c>
      <c r="I13" s="84"/>
      <c r="J13" s="92">
        <f>大会申込!$B$21</f>
        <v>0</v>
      </c>
      <c r="K13" s="92">
        <f>大会申込!$D$21</f>
        <v>0</v>
      </c>
      <c r="L13" s="84"/>
      <c r="M13" s="92">
        <f>大会申込!$B$21</f>
        <v>0</v>
      </c>
      <c r="N13" s="92">
        <f>大会申込!$D$21</f>
        <v>0</v>
      </c>
    </row>
    <row r="14" spans="1:14" ht="15.5" customHeight="1">
      <c r="A14" s="92">
        <f>大会申込!$B$22</f>
        <v>0</v>
      </c>
      <c r="B14" s="92">
        <f>大会申込!$D$22</f>
        <v>0</v>
      </c>
      <c r="C14" s="84"/>
      <c r="D14" s="92">
        <f>大会申込!$B$22</f>
        <v>0</v>
      </c>
      <c r="E14" s="92">
        <f>大会申込!$D$22</f>
        <v>0</v>
      </c>
      <c r="F14" s="84"/>
      <c r="G14" s="92">
        <f>大会申込!$B$22</f>
        <v>0</v>
      </c>
      <c r="H14" s="92">
        <f>大会申込!$D$22</f>
        <v>0</v>
      </c>
      <c r="I14" s="84"/>
      <c r="J14" s="92">
        <f>大会申込!$B$22</f>
        <v>0</v>
      </c>
      <c r="K14" s="92">
        <f>大会申込!$D$22</f>
        <v>0</v>
      </c>
      <c r="L14" s="84"/>
      <c r="M14" s="92">
        <f>大会申込!$B$22</f>
        <v>0</v>
      </c>
      <c r="N14" s="92">
        <f>大会申込!$D$22</f>
        <v>0</v>
      </c>
    </row>
    <row r="15" spans="1:14" ht="15.5" customHeight="1">
      <c r="A15" s="92">
        <f>大会申込!$B$23</f>
        <v>0</v>
      </c>
      <c r="B15" s="92">
        <f>大会申込!$D$23</f>
        <v>0</v>
      </c>
      <c r="C15" s="84"/>
      <c r="D15" s="92">
        <f>大会申込!$B$23</f>
        <v>0</v>
      </c>
      <c r="E15" s="92">
        <f>大会申込!$D$23</f>
        <v>0</v>
      </c>
      <c r="F15" s="84"/>
      <c r="G15" s="92">
        <f>大会申込!$B$23</f>
        <v>0</v>
      </c>
      <c r="H15" s="92">
        <f>大会申込!$D$23</f>
        <v>0</v>
      </c>
      <c r="I15" s="84"/>
      <c r="J15" s="92">
        <f>大会申込!$B$23</f>
        <v>0</v>
      </c>
      <c r="K15" s="92">
        <f>大会申込!$D$23</f>
        <v>0</v>
      </c>
      <c r="L15" s="84"/>
      <c r="M15" s="92">
        <f>大会申込!$B$23</f>
        <v>0</v>
      </c>
      <c r="N15" s="92">
        <f>大会申込!$D$23</f>
        <v>0</v>
      </c>
    </row>
    <row r="16" spans="1:14" ht="15.5" customHeight="1">
      <c r="A16" s="92">
        <f>大会申込!$B$24</f>
        <v>0</v>
      </c>
      <c r="B16" s="92">
        <f>大会申込!$D$24</f>
        <v>0</v>
      </c>
      <c r="C16" s="84"/>
      <c r="D16" s="92">
        <f>大会申込!$B$24</f>
        <v>0</v>
      </c>
      <c r="E16" s="92">
        <f>大会申込!$D$24</f>
        <v>0</v>
      </c>
      <c r="F16" s="84"/>
      <c r="G16" s="92">
        <f>大会申込!$B$24</f>
        <v>0</v>
      </c>
      <c r="H16" s="92">
        <f>大会申込!$D$24</f>
        <v>0</v>
      </c>
      <c r="I16" s="84"/>
      <c r="J16" s="92">
        <f>大会申込!$B$24</f>
        <v>0</v>
      </c>
      <c r="K16" s="92">
        <f>大会申込!$D$24</f>
        <v>0</v>
      </c>
      <c r="L16" s="84"/>
      <c r="M16" s="92">
        <f>大会申込!$B$24</f>
        <v>0</v>
      </c>
      <c r="N16" s="92">
        <f>大会申込!$D$24</f>
        <v>0</v>
      </c>
    </row>
    <row r="17" spans="1:14" ht="15.5" customHeight="1">
      <c r="A17" s="92">
        <f>大会申込!$B$25</f>
        <v>0</v>
      </c>
      <c r="B17" s="92">
        <f>大会申込!$D$25</f>
        <v>0</v>
      </c>
      <c r="C17" s="84"/>
      <c r="D17" s="92">
        <f>大会申込!$B$25</f>
        <v>0</v>
      </c>
      <c r="E17" s="92">
        <f>大会申込!$D$25</f>
        <v>0</v>
      </c>
      <c r="F17" s="84"/>
      <c r="G17" s="92">
        <f>大会申込!$B$25</f>
        <v>0</v>
      </c>
      <c r="H17" s="92">
        <f>大会申込!$D$25</f>
        <v>0</v>
      </c>
      <c r="I17" s="84"/>
      <c r="J17" s="92">
        <f>大会申込!$B$25</f>
        <v>0</v>
      </c>
      <c r="K17" s="92">
        <f>大会申込!$D$25</f>
        <v>0</v>
      </c>
      <c r="L17" s="84"/>
      <c r="M17" s="92">
        <f>大会申込!$B$25</f>
        <v>0</v>
      </c>
      <c r="N17" s="92">
        <f>大会申込!$D$25</f>
        <v>0</v>
      </c>
    </row>
    <row r="18" spans="1:14" ht="11.5" customHeight="1">
      <c r="A18" s="86"/>
      <c r="B18" s="86"/>
      <c r="C18" s="84"/>
      <c r="D18" s="86"/>
      <c r="E18" s="86"/>
      <c r="F18" s="84"/>
      <c r="G18" s="86"/>
      <c r="H18" s="86"/>
      <c r="I18" s="84"/>
      <c r="J18" s="86"/>
      <c r="K18" s="86"/>
      <c r="L18" s="84"/>
      <c r="M18" s="86"/>
      <c r="N18" s="86"/>
    </row>
    <row r="19" spans="1:14">
      <c r="A19" s="138" t="s">
        <v>408</v>
      </c>
      <c r="B19" s="138"/>
      <c r="C19" s="82"/>
      <c r="D19" s="138" t="s">
        <v>408</v>
      </c>
      <c r="E19" s="138"/>
      <c r="F19" s="82"/>
      <c r="G19" s="138" t="s">
        <v>408</v>
      </c>
      <c r="H19" s="138"/>
      <c r="I19" s="82"/>
      <c r="J19" s="138" t="s">
        <v>408</v>
      </c>
      <c r="K19" s="138"/>
      <c r="L19" s="82"/>
      <c r="M19" s="138" t="s">
        <v>408</v>
      </c>
      <c r="N19" s="138"/>
    </row>
    <row r="20" spans="1:14" ht="31" customHeight="1">
      <c r="A20" s="139" t="str">
        <f>IF(大会申込!$Q$2=1,大会申込!$R$29,大会申込!$S$29)</f>
        <v>　</v>
      </c>
      <c r="B20" s="139"/>
      <c r="C20" s="84"/>
      <c r="D20" s="139" t="str">
        <f>IF(大会申込!$Q$2=1,大会申込!$R$29,大会申込!$S$29)</f>
        <v>　</v>
      </c>
      <c r="E20" s="139"/>
      <c r="F20" s="84"/>
      <c r="G20" s="139" t="str">
        <f>IF(大会申込!$Q$2=1,大会申込!$R$29,大会申込!$S$29)</f>
        <v>　</v>
      </c>
      <c r="H20" s="139"/>
      <c r="I20" s="84"/>
      <c r="J20" s="139" t="str">
        <f>IF(大会申込!$Q$2=1,大会申込!$R$29,大会申込!$S$29)</f>
        <v>　</v>
      </c>
      <c r="K20" s="139"/>
      <c r="L20" s="84"/>
      <c r="M20" s="139" t="str">
        <f>IF(大会申込!$Q$2=1,大会申込!$R$29,大会申込!$S$29)</f>
        <v>　</v>
      </c>
      <c r="N20" s="139"/>
    </row>
    <row r="21" spans="1:14" ht="14.5" customHeight="1">
      <c r="A21" s="85" t="s">
        <v>407</v>
      </c>
      <c r="B21" s="85" t="s">
        <v>409</v>
      </c>
      <c r="C21" s="82"/>
      <c r="D21" s="85" t="s">
        <v>407</v>
      </c>
      <c r="E21" s="85" t="s">
        <v>409</v>
      </c>
      <c r="F21" s="82"/>
      <c r="G21" s="85" t="s">
        <v>407</v>
      </c>
      <c r="H21" s="85" t="s">
        <v>409</v>
      </c>
      <c r="I21" s="82"/>
      <c r="J21" s="85" t="s">
        <v>407</v>
      </c>
      <c r="K21" s="85" t="s">
        <v>409</v>
      </c>
      <c r="L21" s="82"/>
      <c r="M21" s="85" t="s">
        <v>407</v>
      </c>
      <c r="N21" s="85" t="s">
        <v>409</v>
      </c>
    </row>
    <row r="22" spans="1:14" ht="15.5" customHeight="1">
      <c r="A22" s="92" t="str">
        <f>大会申込!$B$14</f>
        <v>①</v>
      </c>
      <c r="B22" s="92">
        <f>大会申込!$D$14</f>
        <v>0</v>
      </c>
      <c r="C22" s="84"/>
      <c r="D22" s="92" t="str">
        <f>大会申込!$B$14</f>
        <v>①</v>
      </c>
      <c r="E22" s="92">
        <f>大会申込!$D$14</f>
        <v>0</v>
      </c>
      <c r="F22" s="84"/>
      <c r="G22" s="92" t="str">
        <f>大会申込!$B$14</f>
        <v>①</v>
      </c>
      <c r="H22" s="92">
        <f>大会申込!$D$14</f>
        <v>0</v>
      </c>
      <c r="I22" s="84"/>
      <c r="J22" s="92" t="str">
        <f>大会申込!$B$14</f>
        <v>①</v>
      </c>
      <c r="K22" s="92">
        <f>大会申込!$D$14</f>
        <v>0</v>
      </c>
      <c r="L22" s="84"/>
      <c r="M22" s="92" t="str">
        <f>大会申込!$B$14</f>
        <v>①</v>
      </c>
      <c r="N22" s="92">
        <f>大会申込!$D$14</f>
        <v>0</v>
      </c>
    </row>
    <row r="23" spans="1:14" ht="15.5" customHeight="1">
      <c r="A23" s="92">
        <f>大会申込!$B$15</f>
        <v>2</v>
      </c>
      <c r="B23" s="92">
        <f>大会申込!$D$15</f>
        <v>0</v>
      </c>
      <c r="C23" s="84"/>
      <c r="D23" s="92">
        <f>大会申込!$B$15</f>
        <v>2</v>
      </c>
      <c r="E23" s="92">
        <f>大会申込!$D$15</f>
        <v>0</v>
      </c>
      <c r="F23" s="84"/>
      <c r="G23" s="92">
        <f>大会申込!$B$15</f>
        <v>2</v>
      </c>
      <c r="H23" s="92">
        <f>大会申込!$D$15</f>
        <v>0</v>
      </c>
      <c r="I23" s="84"/>
      <c r="J23" s="92">
        <f>大会申込!$B$15</f>
        <v>2</v>
      </c>
      <c r="K23" s="92">
        <f>大会申込!$D$15</f>
        <v>0</v>
      </c>
      <c r="L23" s="84"/>
      <c r="M23" s="92">
        <f>大会申込!$B$15</f>
        <v>2</v>
      </c>
      <c r="N23" s="92">
        <f>大会申込!$D$15</f>
        <v>0</v>
      </c>
    </row>
    <row r="24" spans="1:14" ht="15.5" customHeight="1">
      <c r="A24" s="92">
        <f>大会申込!$B$16</f>
        <v>0</v>
      </c>
      <c r="B24" s="92">
        <f>大会申込!$D$16</f>
        <v>0</v>
      </c>
      <c r="C24" s="84"/>
      <c r="D24" s="92">
        <f>大会申込!$B$16</f>
        <v>0</v>
      </c>
      <c r="E24" s="92">
        <f>大会申込!$D$16</f>
        <v>0</v>
      </c>
      <c r="F24" s="84"/>
      <c r="G24" s="92">
        <f>大会申込!$B$16</f>
        <v>0</v>
      </c>
      <c r="H24" s="92">
        <f>大会申込!$D$16</f>
        <v>0</v>
      </c>
      <c r="I24" s="84"/>
      <c r="J24" s="92">
        <f>大会申込!$B$16</f>
        <v>0</v>
      </c>
      <c r="K24" s="92">
        <f>大会申込!$D$16</f>
        <v>0</v>
      </c>
      <c r="L24" s="84"/>
      <c r="M24" s="92">
        <f>大会申込!$B$16</f>
        <v>0</v>
      </c>
      <c r="N24" s="92">
        <f>大会申込!$D$16</f>
        <v>0</v>
      </c>
    </row>
    <row r="25" spans="1:14" ht="15.5" customHeight="1">
      <c r="A25" s="92">
        <f>大会申込!$B$17</f>
        <v>0</v>
      </c>
      <c r="B25" s="92">
        <f>大会申込!$D$17</f>
        <v>0</v>
      </c>
      <c r="C25" s="84"/>
      <c r="D25" s="92">
        <f>大会申込!$B$17</f>
        <v>0</v>
      </c>
      <c r="E25" s="92">
        <f>大会申込!$D$17</f>
        <v>0</v>
      </c>
      <c r="F25" s="84"/>
      <c r="G25" s="92">
        <f>大会申込!$B$17</f>
        <v>0</v>
      </c>
      <c r="H25" s="92">
        <f>大会申込!$D$17</f>
        <v>0</v>
      </c>
      <c r="I25" s="84"/>
      <c r="J25" s="92">
        <f>大会申込!$B$17</f>
        <v>0</v>
      </c>
      <c r="K25" s="92">
        <f>大会申込!$D$17</f>
        <v>0</v>
      </c>
      <c r="L25" s="84"/>
      <c r="M25" s="92">
        <f>大会申込!$B$17</f>
        <v>0</v>
      </c>
      <c r="N25" s="92">
        <f>大会申込!$D$17</f>
        <v>0</v>
      </c>
    </row>
    <row r="26" spans="1:14" ht="15.5" customHeight="1">
      <c r="A26" s="92">
        <f>大会申込!$B$18</f>
        <v>0</v>
      </c>
      <c r="B26" s="92">
        <f>大会申込!$D$18</f>
        <v>0</v>
      </c>
      <c r="C26" s="84"/>
      <c r="D26" s="92">
        <f>大会申込!$B$18</f>
        <v>0</v>
      </c>
      <c r="E26" s="92">
        <f>大会申込!$D$18</f>
        <v>0</v>
      </c>
      <c r="F26" s="84"/>
      <c r="G26" s="92">
        <f>大会申込!$B$18</f>
        <v>0</v>
      </c>
      <c r="H26" s="92">
        <f>大会申込!$D$18</f>
        <v>0</v>
      </c>
      <c r="I26" s="84"/>
      <c r="J26" s="92">
        <f>大会申込!$B$18</f>
        <v>0</v>
      </c>
      <c r="K26" s="92">
        <f>大会申込!$D$18</f>
        <v>0</v>
      </c>
      <c r="L26" s="84"/>
      <c r="M26" s="92">
        <f>大会申込!$B$18</f>
        <v>0</v>
      </c>
      <c r="N26" s="92">
        <f>大会申込!$D$18</f>
        <v>0</v>
      </c>
    </row>
    <row r="27" spans="1:14" ht="15.5" customHeight="1">
      <c r="A27" s="92">
        <f>大会申込!$B$19</f>
        <v>0</v>
      </c>
      <c r="B27" s="92">
        <f>大会申込!$D$19</f>
        <v>0</v>
      </c>
      <c r="C27" s="84"/>
      <c r="D27" s="92">
        <f>大会申込!$B$19</f>
        <v>0</v>
      </c>
      <c r="E27" s="92">
        <f>大会申込!$D$19</f>
        <v>0</v>
      </c>
      <c r="F27" s="84"/>
      <c r="G27" s="92">
        <f>大会申込!$B$19</f>
        <v>0</v>
      </c>
      <c r="H27" s="92">
        <f>大会申込!$D$19</f>
        <v>0</v>
      </c>
      <c r="I27" s="84"/>
      <c r="J27" s="92">
        <f>大会申込!$B$19</f>
        <v>0</v>
      </c>
      <c r="K27" s="92">
        <f>大会申込!$D$19</f>
        <v>0</v>
      </c>
      <c r="L27" s="84"/>
      <c r="M27" s="92">
        <f>大会申込!$B$19</f>
        <v>0</v>
      </c>
      <c r="N27" s="92">
        <f>大会申込!$D$19</f>
        <v>0</v>
      </c>
    </row>
    <row r="28" spans="1:14" ht="15.5" customHeight="1">
      <c r="A28" s="92">
        <f>大会申込!$B$20</f>
        <v>0</v>
      </c>
      <c r="B28" s="92">
        <f>大会申込!$D$20</f>
        <v>0</v>
      </c>
      <c r="C28" s="84"/>
      <c r="D28" s="92">
        <f>大会申込!$B$20</f>
        <v>0</v>
      </c>
      <c r="E28" s="92">
        <f>大会申込!$D$20</f>
        <v>0</v>
      </c>
      <c r="F28" s="84"/>
      <c r="G28" s="92">
        <f>大会申込!$B$20</f>
        <v>0</v>
      </c>
      <c r="H28" s="92">
        <f>大会申込!$D$20</f>
        <v>0</v>
      </c>
      <c r="I28" s="84"/>
      <c r="J28" s="92">
        <f>大会申込!$B$20</f>
        <v>0</v>
      </c>
      <c r="K28" s="92">
        <f>大会申込!$D$20</f>
        <v>0</v>
      </c>
      <c r="L28" s="84"/>
      <c r="M28" s="92">
        <f>大会申込!$B$20</f>
        <v>0</v>
      </c>
      <c r="N28" s="92">
        <f>大会申込!$D$20</f>
        <v>0</v>
      </c>
    </row>
    <row r="29" spans="1:14" ht="15.5" customHeight="1">
      <c r="A29" s="92">
        <f>大会申込!$B$21</f>
        <v>0</v>
      </c>
      <c r="B29" s="92">
        <f>大会申込!$D$21</f>
        <v>0</v>
      </c>
      <c r="C29" s="84"/>
      <c r="D29" s="92">
        <f>大会申込!$B$21</f>
        <v>0</v>
      </c>
      <c r="E29" s="92">
        <f>大会申込!$D$21</f>
        <v>0</v>
      </c>
      <c r="F29" s="84"/>
      <c r="G29" s="92">
        <f>大会申込!$B$21</f>
        <v>0</v>
      </c>
      <c r="H29" s="92">
        <f>大会申込!$D$21</f>
        <v>0</v>
      </c>
      <c r="I29" s="84"/>
      <c r="J29" s="92">
        <f>大会申込!$B$21</f>
        <v>0</v>
      </c>
      <c r="K29" s="92">
        <f>大会申込!$D$21</f>
        <v>0</v>
      </c>
      <c r="L29" s="84"/>
      <c r="M29" s="92">
        <f>大会申込!$B$21</f>
        <v>0</v>
      </c>
      <c r="N29" s="92">
        <f>大会申込!$D$21</f>
        <v>0</v>
      </c>
    </row>
    <row r="30" spans="1:14" ht="15.5" customHeight="1">
      <c r="A30" s="92">
        <f>大会申込!$B$22</f>
        <v>0</v>
      </c>
      <c r="B30" s="92">
        <f>大会申込!$D$22</f>
        <v>0</v>
      </c>
      <c r="C30" s="84"/>
      <c r="D30" s="92">
        <f>大会申込!$B$22</f>
        <v>0</v>
      </c>
      <c r="E30" s="92">
        <f>大会申込!$D$22</f>
        <v>0</v>
      </c>
      <c r="F30" s="84"/>
      <c r="G30" s="92">
        <f>大会申込!$B$22</f>
        <v>0</v>
      </c>
      <c r="H30" s="92">
        <f>大会申込!$D$22</f>
        <v>0</v>
      </c>
      <c r="I30" s="84"/>
      <c r="J30" s="92">
        <f>大会申込!$B$22</f>
        <v>0</v>
      </c>
      <c r="K30" s="92">
        <f>大会申込!$D$22</f>
        <v>0</v>
      </c>
      <c r="L30" s="84"/>
      <c r="M30" s="92">
        <f>大会申込!$B$22</f>
        <v>0</v>
      </c>
      <c r="N30" s="92">
        <f>大会申込!$D$22</f>
        <v>0</v>
      </c>
    </row>
    <row r="31" spans="1:14" ht="15.5" customHeight="1">
      <c r="A31" s="92">
        <f>大会申込!$B$23</f>
        <v>0</v>
      </c>
      <c r="B31" s="92">
        <f>大会申込!$D$23</f>
        <v>0</v>
      </c>
      <c r="C31" s="84"/>
      <c r="D31" s="92">
        <f>大会申込!$B$23</f>
        <v>0</v>
      </c>
      <c r="E31" s="92">
        <f>大会申込!$D$23</f>
        <v>0</v>
      </c>
      <c r="F31" s="84"/>
      <c r="G31" s="92">
        <f>大会申込!$B$23</f>
        <v>0</v>
      </c>
      <c r="H31" s="92">
        <f>大会申込!$D$23</f>
        <v>0</v>
      </c>
      <c r="I31" s="84"/>
      <c r="J31" s="92">
        <f>大会申込!$B$23</f>
        <v>0</v>
      </c>
      <c r="K31" s="92">
        <f>大会申込!$D$23</f>
        <v>0</v>
      </c>
      <c r="L31" s="84"/>
      <c r="M31" s="92">
        <f>大会申込!$B$23</f>
        <v>0</v>
      </c>
      <c r="N31" s="92">
        <f>大会申込!$D$23</f>
        <v>0</v>
      </c>
    </row>
    <row r="32" spans="1:14" ht="15.5" customHeight="1">
      <c r="A32" s="92">
        <f>大会申込!$B$24</f>
        <v>0</v>
      </c>
      <c r="B32" s="92">
        <f>大会申込!$D$24</f>
        <v>0</v>
      </c>
      <c r="C32" s="84"/>
      <c r="D32" s="92">
        <f>大会申込!$B$24</f>
        <v>0</v>
      </c>
      <c r="E32" s="92">
        <f>大会申込!$D$24</f>
        <v>0</v>
      </c>
      <c r="F32" s="84"/>
      <c r="G32" s="92">
        <f>大会申込!$B$24</f>
        <v>0</v>
      </c>
      <c r="H32" s="92">
        <f>大会申込!$D$24</f>
        <v>0</v>
      </c>
      <c r="I32" s="84"/>
      <c r="J32" s="92">
        <f>大会申込!$B$24</f>
        <v>0</v>
      </c>
      <c r="K32" s="92">
        <f>大会申込!$D$24</f>
        <v>0</v>
      </c>
      <c r="L32" s="84"/>
      <c r="M32" s="92">
        <f>大会申込!$B$24</f>
        <v>0</v>
      </c>
      <c r="N32" s="92">
        <f>大会申込!$D$24</f>
        <v>0</v>
      </c>
    </row>
    <row r="33" spans="1:14" ht="15.5" customHeight="1">
      <c r="A33" s="92">
        <f>大会申込!$B$25</f>
        <v>0</v>
      </c>
      <c r="B33" s="92">
        <f>大会申込!$D$25</f>
        <v>0</v>
      </c>
      <c r="C33" s="84"/>
      <c r="D33" s="92">
        <f>大会申込!$B$25</f>
        <v>0</v>
      </c>
      <c r="E33" s="92">
        <f>大会申込!$D$25</f>
        <v>0</v>
      </c>
      <c r="F33" s="84"/>
      <c r="G33" s="92">
        <f>大会申込!$B$25</f>
        <v>0</v>
      </c>
      <c r="H33" s="92">
        <f>大会申込!$D$25</f>
        <v>0</v>
      </c>
      <c r="I33" s="84"/>
      <c r="J33" s="92">
        <f>大会申込!$B$25</f>
        <v>0</v>
      </c>
      <c r="K33" s="92">
        <f>大会申込!$D$25</f>
        <v>0</v>
      </c>
      <c r="L33" s="84"/>
      <c r="M33" s="92">
        <f>大会申込!$B$25</f>
        <v>0</v>
      </c>
      <c r="N33" s="92">
        <f>大会申込!$D$25</f>
        <v>0</v>
      </c>
    </row>
    <row r="34" spans="1:14">
      <c r="M34" s="83"/>
      <c r="N34" s="83"/>
    </row>
  </sheetData>
  <sheetProtection selectLockedCells="1" selectUnlockedCells="1"/>
  <mergeCells count="23">
    <mergeCell ref="J4:K4"/>
    <mergeCell ref="M4:N4"/>
    <mergeCell ref="J3:K3"/>
    <mergeCell ref="M20:N20"/>
    <mergeCell ref="J19:K19"/>
    <mergeCell ref="M19:N19"/>
    <mergeCell ref="J20:K20"/>
    <mergeCell ref="A20:B20"/>
    <mergeCell ref="D20:E20"/>
    <mergeCell ref="G20:H20"/>
    <mergeCell ref="A1:C1"/>
    <mergeCell ref="D1:H1"/>
    <mergeCell ref="A19:B19"/>
    <mergeCell ref="D19:E19"/>
    <mergeCell ref="A4:B4"/>
    <mergeCell ref="D4:E4"/>
    <mergeCell ref="G4:H4"/>
    <mergeCell ref="G19:H19"/>
    <mergeCell ref="J1:N1"/>
    <mergeCell ref="A3:B3"/>
    <mergeCell ref="D3:E3"/>
    <mergeCell ref="G3:H3"/>
    <mergeCell ref="M3:N3"/>
  </mergeCells>
  <phoneticPr fontId="4"/>
  <conditionalFormatting sqref="A6:N19 A22:N33">
    <cfRule type="cellIs" dxfId="44" priority="1" operator="equal">
      <formula>0</formula>
    </cfRule>
  </conditionalFormatting>
  <conditionalFormatting sqref="C20:C21 F20:F21 I20:I21 L20:L21">
    <cfRule type="cellIs" dxfId="43" priority="2" operator="equal">
      <formula>0</formula>
    </cfRule>
  </conditionalFormatting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"/>
  <sheetViews>
    <sheetView workbookViewId="0">
      <selection sqref="A1:I1"/>
    </sheetView>
  </sheetViews>
  <sheetFormatPr defaultColWidth="0.36328125" defaultRowHeight="13" zeroHeight="1"/>
  <cols>
    <col min="1" max="2" width="9" customWidth="1"/>
    <col min="3" max="3" width="2.81640625" customWidth="1"/>
    <col min="4" max="4" width="27.6328125" customWidth="1"/>
    <col min="5" max="5" width="3.90625" customWidth="1"/>
    <col min="6" max="7" width="9" customWidth="1"/>
    <col min="8" max="8" width="16.81640625" customWidth="1"/>
    <col min="9" max="9" width="3.81640625" customWidth="1"/>
    <col min="10" max="256" width="8" customWidth="1"/>
  </cols>
  <sheetData>
    <row r="1" spans="1:9" ht="21">
      <c r="A1" s="157" t="s">
        <v>31</v>
      </c>
      <c r="B1" s="157"/>
      <c r="C1" s="157"/>
      <c r="D1" s="157"/>
      <c r="E1" s="157"/>
      <c r="F1" s="157"/>
      <c r="G1" s="157"/>
      <c r="H1" s="157"/>
      <c r="I1" s="157"/>
    </row>
    <row r="2" spans="1:9" ht="16.5">
      <c r="A2" s="158" t="s">
        <v>0</v>
      </c>
      <c r="B2" s="159"/>
      <c r="C2" s="159"/>
      <c r="D2" s="159"/>
      <c r="E2" s="159"/>
      <c r="F2" s="159"/>
      <c r="G2" s="159"/>
      <c r="H2" s="159"/>
    </row>
    <row r="3" spans="1:9" ht="17.149999999999999" customHeight="1">
      <c r="A3" s="147"/>
      <c r="B3" s="147"/>
      <c r="C3" s="1"/>
      <c r="D3" s="49"/>
      <c r="E3" s="2"/>
      <c r="F3" s="2"/>
      <c r="G3" s="2"/>
      <c r="H3" s="2"/>
    </row>
    <row r="4" spans="1:9" ht="25.5" customHeight="1">
      <c r="A4" s="147" t="s">
        <v>7</v>
      </c>
      <c r="B4" s="147"/>
      <c r="C4" s="1" t="s">
        <v>38</v>
      </c>
      <c r="D4" s="160" t="s">
        <v>43</v>
      </c>
      <c r="E4" s="160"/>
      <c r="F4" s="160"/>
      <c r="G4" s="2" t="s">
        <v>40</v>
      </c>
      <c r="H4" s="2"/>
      <c r="I4" s="14"/>
    </row>
    <row r="5" spans="1:9" ht="19.25" customHeight="1">
      <c r="A5" s="147" t="s">
        <v>8</v>
      </c>
      <c r="B5" s="147"/>
      <c r="C5" s="1" t="s">
        <v>38</v>
      </c>
      <c r="D5" s="154" t="str">
        <f>基本情報!$D$16</f>
        <v/>
      </c>
      <c r="E5" s="154"/>
      <c r="F5" s="154"/>
      <c r="G5" s="2" t="s">
        <v>40</v>
      </c>
      <c r="H5" s="2"/>
      <c r="I5" s="14"/>
    </row>
    <row r="6" spans="1:9" ht="19.25" customHeight="1">
      <c r="A6" s="147" t="s">
        <v>9</v>
      </c>
      <c r="B6" s="147"/>
      <c r="C6" s="1" t="s">
        <v>38</v>
      </c>
      <c r="D6" s="154" t="str">
        <f>IF(基本情報!$D$17="",基本情報!$D$18,基本情報!$D$17)</f>
        <v/>
      </c>
      <c r="E6" s="154"/>
      <c r="F6" s="154"/>
      <c r="G6" s="2" t="s">
        <v>40</v>
      </c>
      <c r="H6" s="2"/>
    </row>
    <row r="7" spans="1:9" ht="19.25" customHeight="1">
      <c r="A7" s="147" t="s">
        <v>10</v>
      </c>
      <c r="B7" s="147"/>
      <c r="C7" s="1" t="s">
        <v>38</v>
      </c>
      <c r="D7" s="154" t="str">
        <f>基本情報!$D$19</f>
        <v/>
      </c>
      <c r="E7" s="154"/>
      <c r="F7" s="154"/>
      <c r="G7" s="2" t="s">
        <v>40</v>
      </c>
      <c r="H7" s="2"/>
    </row>
    <row r="8" spans="1:9" ht="19.25" customHeight="1">
      <c r="A8" s="147" t="s">
        <v>26</v>
      </c>
      <c r="B8" s="147"/>
      <c r="C8" s="1" t="s">
        <v>38</v>
      </c>
      <c r="D8" s="154"/>
      <c r="E8" s="154"/>
      <c r="F8" s="154"/>
      <c r="G8" s="2" t="s">
        <v>40</v>
      </c>
      <c r="H8" s="2"/>
    </row>
    <row r="9" spans="1:9" ht="19.25" customHeight="1">
      <c r="A9" s="1"/>
      <c r="B9" s="1"/>
      <c r="C9" s="1"/>
      <c r="D9" s="2"/>
      <c r="E9" s="2"/>
      <c r="F9" s="2"/>
      <c r="G9" s="2"/>
      <c r="H9" s="2"/>
    </row>
    <row r="10" spans="1:9" ht="19.25" customHeight="1" thickBot="1">
      <c r="A10" s="133" t="s">
        <v>24</v>
      </c>
      <c r="B10" s="132"/>
      <c r="C10" s="132"/>
      <c r="D10" s="132"/>
      <c r="E10" s="132"/>
      <c r="F10" s="132"/>
      <c r="G10" s="132"/>
      <c r="H10" s="132"/>
    </row>
    <row r="11" spans="1:9" ht="20" customHeight="1" thickBot="1">
      <c r="A11" s="50" t="s">
        <v>1</v>
      </c>
      <c r="B11" s="11" t="s">
        <v>2</v>
      </c>
      <c r="C11" s="12"/>
      <c r="D11" s="12" t="s">
        <v>3</v>
      </c>
      <c r="E11" s="12"/>
      <c r="F11" s="13" t="s">
        <v>27</v>
      </c>
      <c r="G11" s="12" t="s">
        <v>5</v>
      </c>
      <c r="H11" s="150" t="s">
        <v>6</v>
      </c>
      <c r="I11" s="151"/>
    </row>
    <row r="12" spans="1:9" ht="25.25" customHeight="1">
      <c r="A12" s="3">
        <v>1</v>
      </c>
      <c r="B12" s="29" t="s">
        <v>35</v>
      </c>
      <c r="C12" s="4"/>
      <c r="D12" s="19"/>
      <c r="E12" s="4"/>
      <c r="F12" s="27"/>
      <c r="G12" s="23"/>
      <c r="H12" s="152" t="s">
        <v>28</v>
      </c>
      <c r="I12" s="153"/>
    </row>
    <row r="13" spans="1:9" ht="25.25" customHeight="1">
      <c r="A13" s="5">
        <v>2</v>
      </c>
      <c r="B13" s="30">
        <v>2</v>
      </c>
      <c r="C13" s="6"/>
      <c r="D13" s="20"/>
      <c r="E13" s="6"/>
      <c r="F13" s="28"/>
      <c r="G13" s="24"/>
      <c r="H13" s="145" t="s">
        <v>29</v>
      </c>
      <c r="I13" s="146"/>
    </row>
    <row r="14" spans="1:9" ht="25.25" customHeight="1">
      <c r="A14" s="5">
        <v>3</v>
      </c>
      <c r="B14" s="30">
        <v>3</v>
      </c>
      <c r="C14" s="6"/>
      <c r="D14" s="20"/>
      <c r="E14" s="6"/>
      <c r="F14" s="28"/>
      <c r="G14" s="24"/>
      <c r="H14" s="145" t="str">
        <f>IF(D14="","",CONCATENATE(基本情報!$D$11,"中"))</f>
        <v/>
      </c>
      <c r="I14" s="146"/>
    </row>
    <row r="15" spans="1:9" ht="25.25" customHeight="1">
      <c r="A15" s="5">
        <v>4</v>
      </c>
      <c r="B15" s="30" t="s">
        <v>37</v>
      </c>
      <c r="C15" s="6"/>
      <c r="D15" s="20"/>
      <c r="E15" s="6"/>
      <c r="F15" s="28"/>
      <c r="G15" s="24"/>
      <c r="H15" s="145" t="str">
        <f>IF(D15="","",CONCATENATE(基本情報!$D$11,"中"))</f>
        <v/>
      </c>
      <c r="I15" s="146"/>
    </row>
    <row r="16" spans="1:9" ht="25.25" customHeight="1">
      <c r="A16" s="5">
        <v>5</v>
      </c>
      <c r="B16" s="30">
        <v>5</v>
      </c>
      <c r="C16" s="6"/>
      <c r="D16" s="20"/>
      <c r="E16" s="6"/>
      <c r="F16" s="28"/>
      <c r="G16" s="24"/>
      <c r="H16" s="145" t="str">
        <f>IF(D16="","",CONCATENATE(基本情報!$D$11,"中"))</f>
        <v/>
      </c>
      <c r="I16" s="146"/>
    </row>
    <row r="17" spans="1:9" ht="25.25" customHeight="1">
      <c r="A17" s="5">
        <v>6</v>
      </c>
      <c r="B17" s="30">
        <v>6</v>
      </c>
      <c r="C17" s="6"/>
      <c r="D17" s="20"/>
      <c r="E17" s="6"/>
      <c r="F17" s="28"/>
      <c r="G17" s="24"/>
      <c r="H17" s="145" t="str">
        <f>IF(D17="","",CONCATENATE(基本情報!$D$11,"中"))</f>
        <v/>
      </c>
      <c r="I17" s="146"/>
    </row>
    <row r="18" spans="1:9" ht="25.25" customHeight="1">
      <c r="A18" s="5">
        <v>7</v>
      </c>
      <c r="B18" s="30"/>
      <c r="C18" s="6"/>
      <c r="D18" s="20"/>
      <c r="E18" s="6"/>
      <c r="F18" s="28"/>
      <c r="G18" s="24"/>
      <c r="H18" s="145" t="str">
        <f>IF(D18="","",CONCATENATE(基本情報!$D$11,"中"))</f>
        <v/>
      </c>
      <c r="I18" s="146"/>
    </row>
    <row r="19" spans="1:9" ht="25.25" customHeight="1">
      <c r="A19" s="5">
        <v>8</v>
      </c>
      <c r="B19" s="30"/>
      <c r="C19" s="6"/>
      <c r="D19" s="20"/>
      <c r="E19" s="6"/>
      <c r="F19" s="28"/>
      <c r="G19" s="24"/>
      <c r="H19" s="145" t="str">
        <f>IF(D19="","",CONCATENATE(基本情報!$D$11,"中"))</f>
        <v/>
      </c>
      <c r="I19" s="146"/>
    </row>
    <row r="20" spans="1:9" ht="25.25" customHeight="1">
      <c r="A20" s="5">
        <v>9</v>
      </c>
      <c r="B20" s="30"/>
      <c r="C20" s="6"/>
      <c r="D20" s="21"/>
      <c r="E20" s="7"/>
      <c r="F20" s="28"/>
      <c r="G20" s="24"/>
      <c r="H20" s="145" t="str">
        <f>IF(D20="","",CONCATENATE(基本情報!$D$11,"中"))</f>
        <v/>
      </c>
      <c r="I20" s="146"/>
    </row>
    <row r="21" spans="1:9" ht="25.25" customHeight="1">
      <c r="A21" s="5">
        <v>10</v>
      </c>
      <c r="B21" s="30"/>
      <c r="C21" s="6"/>
      <c r="D21" s="21"/>
      <c r="E21" s="7"/>
      <c r="F21" s="28"/>
      <c r="G21" s="25"/>
      <c r="H21" s="145" t="str">
        <f>IF(D21="","",CONCATENATE(基本情報!$D$11,"中"))</f>
        <v/>
      </c>
      <c r="I21" s="146"/>
    </row>
    <row r="22" spans="1:9" ht="25.25" customHeight="1">
      <c r="A22" s="5">
        <v>11</v>
      </c>
      <c r="B22" s="30"/>
      <c r="C22" s="6"/>
      <c r="D22" s="21"/>
      <c r="E22" s="7"/>
      <c r="F22" s="28"/>
      <c r="G22" s="25"/>
      <c r="H22" s="145" t="str">
        <f>IF(D22="","",CONCATENATE(基本情報!$D$11,"中"))</f>
        <v/>
      </c>
      <c r="I22" s="146"/>
    </row>
    <row r="23" spans="1:9" ht="25.25" customHeight="1">
      <c r="A23" s="3">
        <v>12</v>
      </c>
      <c r="B23" s="30"/>
      <c r="C23" s="6"/>
      <c r="D23" s="21"/>
      <c r="E23" s="7"/>
      <c r="F23" s="28"/>
      <c r="G23" s="25"/>
      <c r="H23" s="145" t="str">
        <f>IF(D23="","",CONCATENATE(基本情報!$D$11,"中"))</f>
        <v/>
      </c>
      <c r="I23" s="146"/>
    </row>
    <row r="24" spans="1:9" ht="25.25" customHeight="1">
      <c r="A24" s="5">
        <v>13</v>
      </c>
      <c r="B24" s="30"/>
      <c r="C24" s="6"/>
      <c r="D24" s="21"/>
      <c r="E24" s="7"/>
      <c r="F24" s="28"/>
      <c r="G24" s="25"/>
      <c r="H24" s="145" t="str">
        <f>IF(D24="","",CONCATENATE(基本情報!$D$11,"中"))</f>
        <v/>
      </c>
      <c r="I24" s="146"/>
    </row>
    <row r="25" spans="1:9" s="15" customFormat="1" ht="25.25" customHeight="1">
      <c r="A25" s="5">
        <v>14</v>
      </c>
      <c r="B25" s="53"/>
      <c r="C25" s="6"/>
      <c r="D25" s="21"/>
      <c r="E25" s="7"/>
      <c r="F25" s="55"/>
      <c r="G25" s="25"/>
      <c r="H25" s="145" t="str">
        <f>IF(D25="","",CONCATENATE(基本情報!$D$11,"中"))</f>
        <v/>
      </c>
      <c r="I25" s="146"/>
    </row>
    <row r="26" spans="1:9" s="51" customFormat="1" ht="25.25" customHeight="1">
      <c r="A26" s="5">
        <v>15</v>
      </c>
      <c r="B26" s="53"/>
      <c r="C26" s="6"/>
      <c r="D26" s="21"/>
      <c r="E26" s="7"/>
      <c r="F26" s="55"/>
      <c r="G26" s="25"/>
      <c r="H26" s="145" t="str">
        <f>IF(D26="","",CONCATENATE(基本情報!$D$11,"中"))</f>
        <v/>
      </c>
      <c r="I26" s="146"/>
    </row>
    <row r="27" spans="1:9" ht="25.25" customHeight="1">
      <c r="A27" s="5">
        <v>16</v>
      </c>
      <c r="B27" s="53"/>
      <c r="C27" s="6"/>
      <c r="D27" s="21"/>
      <c r="E27" s="7"/>
      <c r="F27" s="55"/>
      <c r="G27" s="25"/>
      <c r="H27" s="145" t="str">
        <f>IF(D27="","",CONCATENATE(基本情報!$D$11,"中"))</f>
        <v/>
      </c>
      <c r="I27" s="146"/>
    </row>
    <row r="28" spans="1:9" ht="25.25" customHeight="1">
      <c r="A28" s="5">
        <v>17</v>
      </c>
      <c r="B28" s="53"/>
      <c r="C28" s="6"/>
      <c r="D28" s="21"/>
      <c r="E28" s="7"/>
      <c r="F28" s="55"/>
      <c r="G28" s="25"/>
      <c r="H28" s="145" t="str">
        <f>IF(D28="","",CONCATENATE(基本情報!$D$11,"中"))</f>
        <v/>
      </c>
      <c r="I28" s="146"/>
    </row>
    <row r="29" spans="1:9" ht="25.25" customHeight="1" thickBot="1">
      <c r="A29" s="8">
        <v>18</v>
      </c>
      <c r="B29" s="54"/>
      <c r="C29" s="9"/>
      <c r="D29" s="22"/>
      <c r="E29" s="10"/>
      <c r="F29" s="56"/>
      <c r="G29" s="26"/>
      <c r="H29" s="155" t="str">
        <f>IF(D29="","",CONCATENATE(基本情報!$D$11,"中"))</f>
        <v/>
      </c>
      <c r="I29" s="156"/>
    </row>
    <row r="30" spans="1:9"/>
    <row r="31" spans="1:9"/>
    <row r="32" spans="1:9" ht="14">
      <c r="A32" s="133" t="s">
        <v>12</v>
      </c>
      <c r="B32" s="149"/>
      <c r="C32" s="149"/>
      <c r="D32" s="149"/>
      <c r="E32" s="149"/>
      <c r="F32" s="149"/>
      <c r="G32" s="149"/>
      <c r="H32" s="149"/>
    </row>
    <row r="33" spans="1:8" ht="14">
      <c r="A33" s="52"/>
      <c r="B33" s="51"/>
      <c r="C33" s="51"/>
      <c r="D33" s="51"/>
      <c r="E33" s="51"/>
      <c r="F33" s="51"/>
      <c r="G33" s="51"/>
      <c r="H33" s="51"/>
    </row>
    <row r="34" spans="1:8" ht="14">
      <c r="A34" s="148" t="s">
        <v>25</v>
      </c>
      <c r="B34" s="148"/>
      <c r="C34" s="148"/>
      <c r="D34" s="148"/>
      <c r="E34" s="148"/>
      <c r="F34" s="148"/>
      <c r="G34" s="148"/>
      <c r="H34" s="148"/>
    </row>
    <row r="35" spans="1:8"/>
    <row r="36" spans="1:8"/>
    <row r="37" spans="1:8"/>
    <row r="38" spans="1:8"/>
  </sheetData>
  <sheetProtection password="DB2B" sheet="1" objects="1" scenarios="1" selectLockedCells="1"/>
  <mergeCells count="35">
    <mergeCell ref="A1:I1"/>
    <mergeCell ref="A2:H2"/>
    <mergeCell ref="A3:B3"/>
    <mergeCell ref="A4:B4"/>
    <mergeCell ref="A5:B5"/>
    <mergeCell ref="D4:F4"/>
    <mergeCell ref="D5:F5"/>
    <mergeCell ref="A6:B6"/>
    <mergeCell ref="A7:B7"/>
    <mergeCell ref="A34:H34"/>
    <mergeCell ref="A8:B8"/>
    <mergeCell ref="A10:H10"/>
    <mergeCell ref="A32:H32"/>
    <mergeCell ref="H11:I11"/>
    <mergeCell ref="H12:I12"/>
    <mergeCell ref="H13:I13"/>
    <mergeCell ref="H14:I14"/>
    <mergeCell ref="D6:F6"/>
    <mergeCell ref="D7:F7"/>
    <mergeCell ref="D8:F8"/>
    <mergeCell ref="H28:I28"/>
    <mergeCell ref="H29:I29"/>
    <mergeCell ref="H23:I23"/>
    <mergeCell ref="H24:I24"/>
    <mergeCell ref="H25:I25"/>
    <mergeCell ref="H26:I26"/>
    <mergeCell ref="H27:I27"/>
    <mergeCell ref="H15:I15"/>
    <mergeCell ref="H16:I16"/>
    <mergeCell ref="H17:I17"/>
    <mergeCell ref="H22:I22"/>
    <mergeCell ref="H18:I18"/>
    <mergeCell ref="H19:I19"/>
    <mergeCell ref="H20:I20"/>
    <mergeCell ref="H21:I21"/>
  </mergeCells>
  <phoneticPr fontId="4"/>
  <conditionalFormatting sqref="D3:D8 H4 H12:I29">
    <cfRule type="cellIs" dxfId="42" priority="1" stopIfTrue="1" operator="equal">
      <formula>0</formula>
    </cfRule>
  </conditionalFormatting>
  <printOptions horizontalCentered="1" verticalCentered="1"/>
  <pageMargins left="0.78740157480314965" right="0.78740157480314965" top="0.82677165354330717" bottom="0.82677165354330717" header="0" footer="0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15</vt:i4>
      </vt:variant>
    </vt:vector>
  </HeadingPairs>
  <TitlesOfParts>
    <vt:vector size="20" baseType="lpstr">
      <vt:lpstr>元データ</vt:lpstr>
      <vt:lpstr>基本情報</vt:lpstr>
      <vt:lpstr>大会申込</vt:lpstr>
      <vt:lpstr>大会2日目用選手一覧</vt:lpstr>
      <vt:lpstr>U14大会申込</vt:lpstr>
      <vt:lpstr>U14大会申込!Print_Area</vt:lpstr>
      <vt:lpstr>大会2日目用選手一覧!Print_Area</vt:lpstr>
      <vt:lpstr>大会申込!Print_Area</vt:lpstr>
      <vt:lpstr>さ東</vt:lpstr>
      <vt:lpstr>綾坂</vt:lpstr>
      <vt:lpstr>学校情報</vt:lpstr>
      <vt:lpstr>丸亀</vt:lpstr>
      <vt:lpstr>高松</vt:lpstr>
      <vt:lpstr>三観</vt:lpstr>
      <vt:lpstr>小豆</vt:lpstr>
      <vt:lpstr>性別</vt:lpstr>
      <vt:lpstr>大会名</vt:lpstr>
      <vt:lpstr>地区</vt:lpstr>
      <vt:lpstr>地区情報</vt:lpstr>
      <vt:lpstr>仲善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TC102</dc:creator>
  <cp:lastModifiedBy>近藤　匡史</cp:lastModifiedBy>
  <cp:lastPrinted>2024-09-02T05:26:25Z</cp:lastPrinted>
  <dcterms:created xsi:type="dcterms:W3CDTF">2005-04-14T00:50:44Z</dcterms:created>
  <dcterms:modified xsi:type="dcterms:W3CDTF">2024-09-02T05:40:20Z</dcterms:modified>
</cp:coreProperties>
</file>